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2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pivotTables/pivotTable3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pivotTables/pivotTable4.xml" ContentType="application/vnd.openxmlformats-officedocument.spreadsheetml.pivotTab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6.xml" ContentType="application/vnd.ms-office.chartcolorstyle+xml"/>
  <Override PartName="/xl/charts/style6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Data" sheetId="1" r:id="rId1"/>
    <sheet name="Comparison all transects 2018" sheetId="13" r:id="rId2"/>
    <sheet name="Comparison all transects 2017" sheetId="3" r:id="rId3"/>
    <sheet name="WP Transects 2017" sheetId="2" r:id="rId4"/>
    <sheet name="GP 2017-2018" sheetId="12" r:id="rId5"/>
    <sheet name="AP 2017_2018" sheetId="8" r:id="rId6"/>
    <sheet name="DCP 2017-2018" sheetId="5" r:id="rId7"/>
    <sheet name="Sheet1" sheetId="4" r:id="rId8"/>
    <sheet name="MF 2017-2018" sheetId="7" r:id="rId9"/>
    <sheet name="Sheet2" sheetId="6" r:id="rId10"/>
  </sheets>
  <definedNames>
    <definedName name="_xlnm._FilterDatabase" localSheetId="0">Data!$A$2:$CB$25</definedName>
    <definedName name="_FilterDatabase_0" localSheetId="0">Data!$A$2:$CB$5</definedName>
    <definedName name="_FilterDatabase_0_0" localSheetId="0">Data!$A$2:$CB$11</definedName>
    <definedName name="_FilterDatabase_0_0_0" localSheetId="0">Data!$A$2:$CB$5</definedName>
    <definedName name="_FilterDatabase_0_0_0_0" localSheetId="0">Data!$A$2:$CB$2</definedName>
  </definedNames>
  <calcPr calcId="145621"/>
  <pivotCaches>
    <pivotCache cacheId="0" r:id="rId11"/>
    <pivotCache cacheId="1" r:id="rId12"/>
    <pivotCache cacheId="2" r:id="rId13"/>
    <pivotCache cacheId="3" r:id="rId14"/>
  </pivotCaches>
</workbook>
</file>

<file path=xl/calcChain.xml><?xml version="1.0" encoding="utf-8"?>
<calcChain xmlns="http://schemas.openxmlformats.org/spreadsheetml/2006/main">
  <c r="B29" i="13" l="1"/>
  <c r="C29" i="13"/>
  <c r="C28" i="13"/>
  <c r="B28" i="13"/>
  <c r="C26" i="13"/>
  <c r="B26" i="13"/>
  <c r="C25" i="13"/>
  <c r="B25" i="13"/>
  <c r="C24" i="13"/>
  <c r="B24" i="13"/>
  <c r="C23" i="13"/>
  <c r="B23" i="13"/>
  <c r="C22" i="13"/>
  <c r="B22" i="13"/>
  <c r="B27" i="13"/>
  <c r="C27" i="13"/>
  <c r="C21" i="13"/>
  <c r="B21" i="13"/>
  <c r="C20" i="13"/>
  <c r="B20" i="13"/>
  <c r="C19" i="13"/>
  <c r="B19" i="13"/>
  <c r="C18" i="13"/>
  <c r="B18" i="13"/>
  <c r="BY18" i="1"/>
  <c r="BX18" i="1"/>
  <c r="BW18" i="1"/>
  <c r="BZ18" i="1"/>
  <c r="CB18" i="1"/>
  <c r="CA18" i="1"/>
  <c r="AH18" i="1"/>
  <c r="AG18" i="1"/>
  <c r="BX16" i="1" l="1"/>
  <c r="BW16" i="1"/>
  <c r="CB16" i="1"/>
  <c r="CA16" i="1"/>
  <c r="BZ16" i="1"/>
  <c r="BY16" i="1"/>
  <c r="BX8" i="1"/>
  <c r="BW8" i="1"/>
  <c r="CB8" i="1"/>
  <c r="CA8" i="1"/>
  <c r="BZ8" i="1"/>
  <c r="BY8" i="1"/>
  <c r="AB5" i="6" l="1"/>
  <c r="AA5" i="6"/>
  <c r="AB4" i="6"/>
  <c r="AA4" i="6"/>
  <c r="AB3" i="6"/>
  <c r="AA3" i="6"/>
  <c r="AB2" i="6"/>
  <c r="AA2" i="6"/>
  <c r="AY3" i="4"/>
  <c r="AX3" i="4"/>
  <c r="AY2" i="4"/>
  <c r="AX2" i="4"/>
  <c r="CB26" i="1"/>
  <c r="CA26" i="1"/>
  <c r="BZ26" i="1"/>
  <c r="BY26" i="1"/>
  <c r="BX26" i="1"/>
  <c r="BW26" i="1"/>
  <c r="CB25" i="1"/>
  <c r="CA25" i="1"/>
  <c r="BZ25" i="1"/>
  <c r="BY25" i="1"/>
  <c r="BX25" i="1"/>
  <c r="BW25" i="1"/>
  <c r="CB24" i="1"/>
  <c r="CA24" i="1"/>
  <c r="BZ24" i="1"/>
  <c r="BY24" i="1"/>
  <c r="BX24" i="1"/>
  <c r="BW24" i="1"/>
  <c r="CB23" i="1"/>
  <c r="CA23" i="1"/>
  <c r="BZ23" i="1"/>
  <c r="BY23" i="1"/>
  <c r="BX23" i="1"/>
  <c r="BW23" i="1"/>
  <c r="CB22" i="1"/>
  <c r="CA22" i="1"/>
  <c r="BZ22" i="1"/>
  <c r="BY22" i="1"/>
  <c r="BX22" i="1"/>
  <c r="BW22" i="1"/>
  <c r="CB21" i="1"/>
  <c r="CA21" i="1"/>
  <c r="BZ21" i="1"/>
  <c r="BY21" i="1"/>
  <c r="BX21" i="1"/>
  <c r="BW21" i="1"/>
  <c r="CB20" i="1"/>
  <c r="CA20" i="1"/>
  <c r="BZ20" i="1"/>
  <c r="BY20" i="1"/>
  <c r="BX20" i="1"/>
  <c r="BW20" i="1"/>
  <c r="CB19" i="1"/>
  <c r="CA19" i="1"/>
  <c r="BZ19" i="1"/>
  <c r="BY19" i="1"/>
  <c r="BX19" i="1"/>
  <c r="BW19" i="1"/>
  <c r="CB17" i="1"/>
  <c r="CA17" i="1"/>
  <c r="BZ17" i="1"/>
  <c r="BY17" i="1"/>
  <c r="BX17" i="1"/>
  <c r="BW17" i="1"/>
  <c r="CB15" i="1"/>
  <c r="CA15" i="1"/>
  <c r="BZ15" i="1"/>
  <c r="BY15" i="1"/>
  <c r="BX15" i="1"/>
  <c r="BW15" i="1"/>
  <c r="CB14" i="1"/>
  <c r="CA14" i="1"/>
  <c r="BZ14" i="1"/>
  <c r="BY14" i="1"/>
  <c r="BX14" i="1"/>
  <c r="BW14" i="1"/>
  <c r="CB13" i="1"/>
  <c r="CA13" i="1"/>
  <c r="BZ13" i="1"/>
  <c r="BY13" i="1"/>
  <c r="BX13" i="1"/>
  <c r="BW13" i="1"/>
  <c r="CB12" i="1"/>
  <c r="CA12" i="1"/>
  <c r="BZ12" i="1"/>
  <c r="BY12" i="1"/>
  <c r="BX12" i="1"/>
  <c r="BW12" i="1"/>
  <c r="CB11" i="1"/>
  <c r="CA11" i="1"/>
  <c r="BZ11" i="1"/>
  <c r="BY11" i="1"/>
  <c r="BX11" i="1"/>
  <c r="BW11" i="1"/>
  <c r="CB10" i="1"/>
  <c r="CA10" i="1"/>
  <c r="BZ10" i="1"/>
  <c r="BY10" i="1"/>
  <c r="BX10" i="1"/>
  <c r="BW10" i="1"/>
  <c r="CB9" i="1"/>
  <c r="CA9" i="1"/>
  <c r="BZ9" i="1"/>
  <c r="BY9" i="1"/>
  <c r="BX9" i="1"/>
  <c r="BW9" i="1"/>
  <c r="CB7" i="1"/>
  <c r="CA7" i="1"/>
  <c r="BZ7" i="1"/>
  <c r="BY7" i="1"/>
  <c r="BX7" i="1"/>
  <c r="BW7" i="1"/>
  <c r="CB6" i="1"/>
  <c r="CA6" i="1"/>
  <c r="BZ6" i="1"/>
  <c r="BY6" i="1"/>
  <c r="BX6" i="1"/>
  <c r="BW6" i="1"/>
  <c r="CB5" i="1"/>
  <c r="CA5" i="1"/>
  <c r="BZ5" i="1"/>
  <c r="BY5" i="1"/>
  <c r="BX5" i="1"/>
  <c r="BW5" i="1"/>
  <c r="CB4" i="1"/>
  <c r="CA4" i="1"/>
  <c r="BZ4" i="1"/>
  <c r="BY4" i="1"/>
  <c r="BX4" i="1"/>
  <c r="BW4" i="1"/>
  <c r="CB3" i="1"/>
  <c r="CA3" i="1"/>
  <c r="BZ3" i="1"/>
  <c r="BY3" i="1"/>
  <c r="BX3" i="1"/>
  <c r="BW3" i="1"/>
</calcChain>
</file>

<file path=xl/sharedStrings.xml><?xml version="1.0" encoding="utf-8"?>
<sst xmlns="http://schemas.openxmlformats.org/spreadsheetml/2006/main" count="741" uniqueCount="291">
  <si>
    <t>GPS coordinates START</t>
  </si>
  <si>
    <t>GPS Coordinates END</t>
  </si>
  <si>
    <t>Longitudinal continuity of riparian canopy</t>
  </si>
  <si>
    <t>Width of riparian vegetation</t>
  </si>
  <si>
    <t>Canopy Cover</t>
  </si>
  <si>
    <t>Shrub Cover</t>
  </si>
  <si>
    <t>Groundcover</t>
  </si>
  <si>
    <t>Fallen timber and dead trees</t>
  </si>
  <si>
    <t>Canopy recruitment of native species</t>
  </si>
  <si>
    <t>Average vegetation cover over waterway</t>
  </si>
  <si>
    <t>Disturbance Score (Higher score = Higher Disturbance)</t>
  </si>
  <si>
    <t>Fauna/Habitat</t>
  </si>
  <si>
    <t>TOTAL TRANSECT SCORES</t>
  </si>
  <si>
    <t>Sub Scores (%)</t>
  </si>
  <si>
    <t>Site</t>
  </si>
  <si>
    <t>Location</t>
  </si>
  <si>
    <t>Transect</t>
  </si>
  <si>
    <t>Date</t>
  </si>
  <si>
    <t>Start time</t>
  </si>
  <si>
    <t>Observers</t>
  </si>
  <si>
    <t>GPS Datum</t>
  </si>
  <si>
    <t>Latitude</t>
  </si>
  <si>
    <t>Longitude</t>
  </si>
  <si>
    <t>Photos Y/N</t>
  </si>
  <si>
    <t>RE Number</t>
  </si>
  <si>
    <t>Pre-clear RE</t>
  </si>
  <si>
    <t>Total length of gaps (m)</t>
  </si>
  <si>
    <t>Total veg length (%)</t>
  </si>
  <si>
    <t>No. of canopy gap ≥25m</t>
  </si>
  <si>
    <t>Longitudinal Continuity Score</t>
  </si>
  <si>
    <t>Average channel width (m)</t>
  </si>
  <si>
    <t>Average riparian vegetation width (m)</t>
  </si>
  <si>
    <t>Width of Riparian Vegetation Score</t>
  </si>
  <si>
    <t>Average contiguous terrestrial vegetation (m)</t>
  </si>
  <si>
    <t>Contiguous Vegetation Score</t>
  </si>
  <si>
    <t>Adjacent Vegetation Score</t>
  </si>
  <si>
    <t>Total average (%)</t>
  </si>
  <si>
    <t>Native average (%)</t>
  </si>
  <si>
    <t>Exotic average (%)</t>
  </si>
  <si>
    <t>Canopy Cover Score</t>
  </si>
  <si>
    <t>Total average</t>
  </si>
  <si>
    <t>Native average</t>
  </si>
  <si>
    <t>Exotic average</t>
  </si>
  <si>
    <t>Shrub Cover Score</t>
  </si>
  <si>
    <t>Native groundcover average (%)</t>
  </si>
  <si>
    <t>Exotic groundcover average (%)</t>
  </si>
  <si>
    <t>Total (native+exotic)</t>
  </si>
  <si>
    <t>Groundcover Score</t>
  </si>
  <si>
    <t>Leaf litter wood debris average (%)</t>
  </si>
  <si>
    <t>Leaf Litter Score</t>
  </si>
  <si>
    <t>Rock average (%)</t>
  </si>
  <si>
    <t>Bare ground average (%)</t>
  </si>
  <si>
    <t>Number of fallen logs</t>
  </si>
  <si>
    <t>Fallen Log Score</t>
  </si>
  <si>
    <t>Number of standing dead trees</t>
  </si>
  <si>
    <t>Dead Tree Score</t>
  </si>
  <si>
    <t>Canopy Recruitment Score</t>
  </si>
  <si>
    <t>Average vegetation cover over waterway (%)</t>
  </si>
  <si>
    <t>Vegetation Cover Over the Waterway Score</t>
  </si>
  <si>
    <t>Storm damage</t>
  </si>
  <si>
    <t>Tree Clearing</t>
  </si>
  <si>
    <t>Grazing</t>
  </si>
  <si>
    <t>Extensive recent clearing</t>
  </si>
  <si>
    <t>Human access</t>
  </si>
  <si>
    <t>Rubbish and litter</t>
  </si>
  <si>
    <t>Infrastructure</t>
  </si>
  <si>
    <t>Fire</t>
  </si>
  <si>
    <t>Weeds</t>
  </si>
  <si>
    <t>Flow impacts</t>
  </si>
  <si>
    <t>Erosion</t>
  </si>
  <si>
    <t>Vines</t>
  </si>
  <si>
    <t>Comments</t>
  </si>
  <si>
    <t>Tree Hollows</t>
  </si>
  <si>
    <t>Burrows</t>
  </si>
  <si>
    <t>Nests</t>
  </si>
  <si>
    <t>Canopy Cover suitable for shelter/perching and foraging</t>
  </si>
  <si>
    <t>Dense ground cover</t>
  </si>
  <si>
    <t>Flaking bark</t>
  </si>
  <si>
    <t>Rocky Outcroppings</t>
  </si>
  <si>
    <t>Woody Debris</t>
  </si>
  <si>
    <t>Crevices/Caves</t>
  </si>
  <si>
    <t>Sedges, reeds, and other vegetation around the watercourse</t>
  </si>
  <si>
    <t>Other biodiversity values</t>
  </si>
  <si>
    <t>Incidental fauna records</t>
  </si>
  <si>
    <t>Site connectivity</t>
  </si>
  <si>
    <t xml:space="preserve">Rehabilitation required? </t>
  </si>
  <si>
    <t>Total sum of Ecological Values Scores</t>
  </si>
  <si>
    <t>Total sum of Disturbance scores</t>
  </si>
  <si>
    <t>Connectivity</t>
  </si>
  <si>
    <t>Vegetation cover</t>
  </si>
  <si>
    <t>Debris</t>
  </si>
  <si>
    <t>Habitat features</t>
  </si>
  <si>
    <t>Arnwood Place</t>
  </si>
  <si>
    <t>AP Zone 2</t>
  </si>
  <si>
    <t>Stephanie Ford, Jesse Campbell, Miranda Kelly</t>
  </si>
  <si>
    <t>WGS84</t>
  </si>
  <si>
    <t>Y</t>
  </si>
  <si>
    <t>Non-remnant</t>
  </si>
  <si>
    <t>12.3.11</t>
  </si>
  <si>
    <t>Some erosion on steep creek banks and sheet erosion on high bank.  Some regrowth of Tithonia.</t>
  </si>
  <si>
    <t>1 small termite nest, large fig trees present</t>
  </si>
  <si>
    <t>Previous and ongoing rehabilitation work, diverse species in the canopy including Quandongs</t>
  </si>
  <si>
    <t xml:space="preserve">Pacific black ducks, Kookaburras, </t>
  </si>
  <si>
    <t>Only short lengths of riparian vegetation both upstream and downstream (concrete downstream), opposite bank has extensive weeds</t>
  </si>
  <si>
    <t>In progress, ongoing maintenance required</t>
  </si>
  <si>
    <t>AP Zone 11</t>
  </si>
  <si>
    <t>Stephanie Ford, Jesse Campbell, Miranda Kelly Georgia Quarry</t>
  </si>
  <si>
    <t>GDA94</t>
  </si>
  <si>
    <t>Erosion on creek bank: caving in. Understorey weeds prolific: includes guinea grass, Callisia repens, Dyschoriste.  Also Madeira Vines</t>
  </si>
  <si>
    <t>A lot of spiders</t>
  </si>
  <si>
    <t>Good connectivity both upstream and downstream, as well as terrestrial</t>
  </si>
  <si>
    <t>Weeding needed, including vines. Planting of shrub layer and groundcover needed</t>
  </si>
  <si>
    <t>AP Zone 8</t>
  </si>
  <si>
    <t>12.9-10.17c</t>
  </si>
  <si>
    <t>Phone tower building on site, minor patch of weeds towards end of transect, at this stage mostly mulch, debris in water</t>
  </si>
  <si>
    <t>Large E. Tereticornis on site: good for nesting</t>
  </si>
  <si>
    <t>Will be a tree planting site</t>
  </si>
  <si>
    <t>Butcherbird, scaly breasted lorikeet</t>
  </si>
  <si>
    <t>Good connectivity to rest of arnwood place, however, not upstream</t>
  </si>
  <si>
    <t>Major plantings required over mulch</t>
  </si>
  <si>
    <t xml:space="preserve">Greenslopes DCP </t>
  </si>
  <si>
    <t>DCP “Riparian” Zone</t>
  </si>
  <si>
    <t>12.11.3</t>
  </si>
  <si>
    <t>Snapped trees from storm damage, sign posts, Madeira vines present but not in canopy</t>
  </si>
  <si>
    <t>Termite nests and nest box present</t>
  </si>
  <si>
    <t>Previous and ongoing rehabilitation work</t>
  </si>
  <si>
    <t>Pardalote present</t>
  </si>
  <si>
    <t>Connectivity interrupted by freeway</t>
  </si>
  <si>
    <t>Vine treatment needed, more native groundcover plantings needed, weeding</t>
  </si>
  <si>
    <t>Moorhen Flats</t>
  </si>
  <si>
    <t>MF Section I (Riparian)</t>
  </si>
  <si>
    <t>12.3.20</t>
  </si>
  <si>
    <t>This site has high human access, with a gravel path. Also a sewage inspecton point. There is evidence of recent weeding</t>
  </si>
  <si>
    <t>Termite nests and nest boxes found</t>
  </si>
  <si>
    <t>Existing planting site, evidence of extensive recent weeding</t>
  </si>
  <si>
    <t>Bird survey conducted here, also evidence of possum scats, lots of spiders</t>
  </si>
  <si>
    <t>Good connectivity</t>
  </si>
  <si>
    <t>Further weeding</t>
  </si>
  <si>
    <t>MF Section E Open Euc</t>
  </si>
  <si>
    <t>Some snapped trees indicating storm damage, rubbish identified in the water, nearby evidence of fire damage.</t>
  </si>
  <si>
    <t>A lot of dead logs</t>
  </si>
  <si>
    <t>Fairy wrens, noisy miners, plenty of bird life</t>
  </si>
  <si>
    <t>Good through adjacent mangroves</t>
  </si>
  <si>
    <t>Poor water quality with lots of rubbish(from looking at it) more planting and care o native seedlings</t>
  </si>
  <si>
    <t>Glindemann Park</t>
  </si>
  <si>
    <t>GP Southern planted area</t>
  </si>
  <si>
    <t>Stephanie Ford, Jesse Campbell, Bridget Birstinghaus</t>
  </si>
  <si>
    <t>All large dead trees have been removed by Council at detriment to the overall score for the site.</t>
  </si>
  <si>
    <t>Termite nests present and burrows</t>
  </si>
  <si>
    <t>Evidence of dead trees being removed from site. Popular children’s park.</t>
  </si>
  <si>
    <t>Large number of Rainbow lorikeets, Kookaburras, Rosella</t>
  </si>
  <si>
    <t>Not great connectivity as it is a park</t>
  </si>
  <si>
    <t>Ongoing maintenance required but fairly good otherwise</t>
  </si>
  <si>
    <t>GP Downstream of playground</t>
  </si>
  <si>
    <t>Mown grass across 9x50m of transect area. Small amount of plastic rubbish noted. Extensive, sever weed impacts. Some banks have caved in. Glycine is rampant; Mile a minute present.</t>
  </si>
  <si>
    <t>Weed overgrowth and long grass beside creek is sufficient to provide cover for reptiles and small waterbirds.</t>
  </si>
  <si>
    <t>Future site for creek restoration project</t>
  </si>
  <si>
    <t>Noisy miners, Spotted Dove, Small moths and bees</t>
  </si>
  <si>
    <t>Upstream the creek is piped underground; playground and mown grass; isolated large trees; isolated large trees.</t>
  </si>
  <si>
    <t>Creek banks will be battered back and revegetated</t>
  </si>
  <si>
    <t>Bowies Flat</t>
  </si>
  <si>
    <t>BF Entrance to boardwalk</t>
  </si>
  <si>
    <t>Jesse Campbell, Greg Neill</t>
  </si>
  <si>
    <t>A lot of human traffic in vicinity, mown grass park areas nearby.  Transect on artificial bund around wetland.</t>
  </si>
  <si>
    <t>Tree nests</t>
  </si>
  <si>
    <t>Council tree planting site</t>
  </si>
  <si>
    <t>White Ibis, Moorhens, Water Dragons, Ducks (Pacific Black, Hardhead), Little Australian Grebe</t>
  </si>
  <si>
    <t>Small weeding needed</t>
  </si>
  <si>
    <t>Stephanie Ford, Matthew Zajaczkowski</t>
  </si>
  <si>
    <t>Mile-a-minute requires treating+Guinea grass could be removed beside native grasses etc. Water quality appears to need improvement.</t>
  </si>
  <si>
    <t>N</t>
  </si>
  <si>
    <t>Y (old)</t>
  </si>
  <si>
    <t>Constructed wetland. Waterbird feeding.</t>
  </si>
  <si>
    <t>Noisy Miner, Pacific Black Duck, Hardhead, Ibis, Little Pied Cormorant, Dusky Moorhen, Purple Swamphen</t>
  </si>
  <si>
    <t>Blocked upstream+downstream by roads, units etc. Used to be in Bridgewater Creek Corridor</t>
  </si>
  <si>
    <t>Wembley Park</t>
  </si>
  <si>
    <t>WP Northern Side/Eastern Bank (Area C)</t>
  </si>
  <si>
    <t>Cody Hoolihan, Damien Madden</t>
  </si>
  <si>
    <t xml:space="preserve">Human access involved vandalism </t>
  </si>
  <si>
    <t>Existing bushcare site, Both sides of creek have riparian vegetation, Pathways allow access to creek with minimal disturbance to vegetation</t>
  </si>
  <si>
    <t>Water Dragon, Swamp Hen, Duck, Magpie Lark and nest</t>
  </si>
  <si>
    <t>Decent width with some gap, opportunities to improve conenctions upstream and downstream</t>
  </si>
  <si>
    <t>Improve connectivity, Decrease Vandalism</t>
  </si>
  <si>
    <t>WP Western side, upstream of footbridge (Area E)</t>
  </si>
  <si>
    <t>Miranda Kelly, Patricia Rynja</t>
  </si>
  <si>
    <t>GDA95</t>
  </si>
  <si>
    <t>Dirt paths are present, trees have been broken, there is erosion at strat of transect</t>
  </si>
  <si>
    <t>Kookaburra, Ducks, Noisy miners, moorhen, dead possum, magpies, crows</t>
  </si>
  <si>
    <t>No connectivity to the west, netball courts on one side</t>
  </si>
  <si>
    <t>Mile-a-minute dense in some areas closer to water which needs to be addressed</t>
  </si>
  <si>
    <t>WP New planting site adjacent to netball courts</t>
  </si>
  <si>
    <t>None</t>
  </si>
  <si>
    <t>Minor weeding</t>
  </si>
  <si>
    <t>Data</t>
  </si>
  <si>
    <t>Sum - Longitudinal Continuity Score</t>
  </si>
  <si>
    <t>Sum - Width of Riparian Vegetation Score</t>
  </si>
  <si>
    <t>Sum - Contiguous Vegetation Score</t>
  </si>
  <si>
    <t>Sum - Adjacent Vegetation Score</t>
  </si>
  <si>
    <t>Sum - Canopy Cover Score</t>
  </si>
  <si>
    <t>Sum - Groundcover Score</t>
  </si>
  <si>
    <t>Sum - Leaf Litter Score</t>
  </si>
  <si>
    <t>Sum - Fallen Log Score</t>
  </si>
  <si>
    <t>Count - Shrub Cover Score</t>
  </si>
  <si>
    <t>Sum - Canopy Recruitment Score</t>
  </si>
  <si>
    <t>Sum - Vegetation Cover Over the Waterway Score</t>
  </si>
  <si>
    <t>Sum - Dead Tree Score</t>
  </si>
  <si>
    <t>Total Result</t>
  </si>
  <si>
    <t>Sum - Total sum of Ecological Values Scores</t>
  </si>
  <si>
    <t>Sum - Total sum of Disturbance scores</t>
  </si>
  <si>
    <t>Cut at freeway. Weedy upstream but vegetated</t>
  </si>
  <si>
    <t>Thick ruellia + other weeds on bark.</t>
  </si>
  <si>
    <t>Recruitment- Harpullia, Cupaniopsis, Flindersia, Tabernaemontana, archontophoenix, Glochidion, Homoalanthus; melicope. Prevous Veg/Foliage cover over waterway suss.</t>
  </si>
  <si>
    <t>Stephanie Ford,Anna Petrova, Greg Neill, Aidan Brotherton, Ben Hampson</t>
  </si>
  <si>
    <t>Evidence of trampling, one syringe, wet wipes, some old flood debris.  Concrete structure (septic tank?), various paths. Vines present but only small.</t>
  </si>
  <si>
    <t>Longstanding treeplantingsite, &gt;20 years; ongoing weeding and care by bushcare group</t>
  </si>
  <si>
    <t>Little surrounding bushland; mangroves provide good connectivity all the way upstream to Stones Corner and downstream to the creek mouth.  Overland flow 0-2 times/year</t>
  </si>
  <si>
    <t>Long standing tree planting site. Good Eucalypt canopy + mix of rainforest species. Creek looks good, flowing.</t>
  </si>
  <si>
    <t>Further planting of groundcovers and shrubs may assist wildlife.</t>
  </si>
  <si>
    <t>Unidentified small bird calling (scrubwren), currawong calling, dusky moorhen ", brush turkey, termite nest in tree.</t>
  </si>
  <si>
    <t>Bird survey conducted. Friarbirds, brown honeyeaters, fairywrens, rufuous whistler</t>
  </si>
  <si>
    <t>Human access only by bushcare group.  Dog poo at start of transect.  Lots of weeds especially Dyschoriste and guinea grass.  Deposition rather than erosion in the creek. channel.</t>
  </si>
  <si>
    <t>Grey fantail, brush turkey</t>
  </si>
  <si>
    <t>Existing bushcare site.  Dense Phragmites area at end of transect.</t>
  </si>
  <si>
    <t>Little bushland in surrounding area.  Mangroves provide good connectivity through to creek mouth and back to Stones Corner.  Overland flow 0-1 times/year.</t>
  </si>
  <si>
    <t>Eventual control of guinea grass and replacement with natives; establishment of shrubs would be good for fauna.</t>
  </si>
  <si>
    <t>Good connectivity (?)</t>
  </si>
  <si>
    <t>Row Labels</t>
  </si>
  <si>
    <t>Grand Total</t>
  </si>
  <si>
    <t>Sum of Contiguous Vegetation Score</t>
  </si>
  <si>
    <t>Sum of Adjacent Vegetation Score</t>
  </si>
  <si>
    <t>Sum of Width of Riparian Vegetation Score</t>
  </si>
  <si>
    <t>Sum of Longitudinal Continuity Score</t>
  </si>
  <si>
    <t>Sum of Canopy Cover Score</t>
  </si>
  <si>
    <t>Sum of Shrub Cover Score</t>
  </si>
  <si>
    <t>Sum of Groundcover Score</t>
  </si>
  <si>
    <t>Sum of Fallen Log Score</t>
  </si>
  <si>
    <t>Sum of Leaf Litter Score</t>
  </si>
  <si>
    <t>Sum of Dead Tree Score</t>
  </si>
  <si>
    <t>Sum of Canopy Recruitment Score</t>
  </si>
  <si>
    <t>Sum of Vegetation Cover Over the Waterway Score</t>
  </si>
  <si>
    <t>Stephanie Ford, Greg Neill, Matthew Zajzaczowski, Emma Barry, Georgia Quarry</t>
  </si>
  <si>
    <t>Erosion on some creek banks. Some narrow tracks.  Dog entered vegetation and creek.</t>
  </si>
  <si>
    <t>1 Kookaburra; 1 Pacific black duck; 1 hardhead;  small skink; 1 brown goshawk.</t>
  </si>
  <si>
    <t>Existing planting March 2017 after original one 2001.</t>
  </si>
  <si>
    <t>Part of Norman Creek corridor. Blocked at freeway both up- and downstream.  Connectivity upstream to Sandy Creek.</t>
  </si>
  <si>
    <t xml:space="preserve">Vine management needed.  Continued management of Japanese sunflower needed. </t>
  </si>
  <si>
    <t>Previous storm damage.  Quite bad weeds in ground layer.  Severe erosion on creek bank itself.</t>
  </si>
  <si>
    <t>2 willie wagtails; 2 scrubwrens; 1 silvereye; 1 currawong; 1 bf cuckooshrike; 1 wood duck; 1 oriole; Figbirds H.</t>
  </si>
  <si>
    <t>Previous rehabilitation 2001.</t>
  </si>
  <si>
    <t>Good upstream to Sandy Creek.  Cut at freeway. Nearby terrestrial vegetation.</t>
  </si>
  <si>
    <t>Banks caving in; Concrete culveret upstream under freeway - wildlife passage assistance needed?</t>
  </si>
  <si>
    <t>Sum of Total sum of Ecological Values Scores</t>
  </si>
  <si>
    <t>Sum of Total sum of Disturbance scores</t>
  </si>
  <si>
    <t>Damien Madden, Marnina Tozer, Isla Cramer, Chia-Yi, Stephanie Ford</t>
  </si>
  <si>
    <t>Minor litter; Path made of deco - no veg on it.  Minor fire impact - dead Agathis sapling; Weeds present on bank.</t>
  </si>
  <si>
    <t>Purple swamp hen; fish; wood ducks; magpies; rainbow lorikeet.</t>
  </si>
  <si>
    <t>Existing tree planting (this transect 2013)</t>
  </si>
  <si>
    <t>Part of Bridgewater Ck riparian corridor</t>
  </si>
  <si>
    <t>Looks great.</t>
  </si>
  <si>
    <t>Isla Cramer, Stephanie Ford</t>
  </si>
  <si>
    <t>Clearing by vandals including breaking of young trees and clearing of the lower bank.  Pipe across creek with fences above it. Vines serious at about 20 m on transect, on bank.</t>
  </si>
  <si>
    <t>Unidentified reptile. Woody debris consists of small sticks only.</t>
  </si>
  <si>
    <t>Existing tree planting site.</t>
  </si>
  <si>
    <t>Very narrow connections to vegetation upstream and downstream</t>
  </si>
  <si>
    <t>Replanting of damaged vegetation is needed.</t>
  </si>
  <si>
    <t>Damien Madden, Chia-Yi Hu</t>
  </si>
  <si>
    <t>Litter: a net; arope.  Infrastructure involves concrete bike path.</t>
  </si>
  <si>
    <t>Temporary fence affecting lomandras, weeds well under control, perhaps planting vines?</t>
  </si>
  <si>
    <t>Noisy miner, wood ducks, Pacific black duck</t>
  </si>
  <si>
    <t>Lomandras and saplings planted 2017 under established trees.</t>
  </si>
  <si>
    <t>Existing bushcare site, new plantings just done of lomandras and canopy rainforest species</t>
  </si>
  <si>
    <t>Connectivity via a narrow riparian ribbon.</t>
  </si>
  <si>
    <t>Stephanie Ford,MingMing,Merlin</t>
  </si>
  <si>
    <t>Control weeds at bottom of bank</t>
  </si>
  <si>
    <t>a little dog poo; mobilephone tower nearby; some small weeds</t>
  </si>
  <si>
    <t>Dusky moorhen, Noisy miners, Scrubwren(H) in 100-150, Galah</t>
  </si>
  <si>
    <t>Some connectivity to Sandy Creek upstream;Good connectivity to Norman Creek</t>
  </si>
  <si>
    <t>Shrub and groundcover planting 2017; Creek bank rehabilitation early 2000s</t>
  </si>
  <si>
    <t>Stephanie Ford, Matthew Zajaczkowski, Isla</t>
  </si>
  <si>
    <t>Some human traffic/squashing. Some litter all along transects about 10 pieces. Pipe/sign. Good monkey rope.</t>
  </si>
  <si>
    <t>Medium skink near waterway</t>
  </si>
  <si>
    <t>Excellent creek restoration with natural rocks around waterway</t>
  </si>
  <si>
    <t>Little connectivity upstream. Downstream connects the new creek restoration north of playground-but interrupted at playground.</t>
  </si>
  <si>
    <t>Western bank requires weed removal + planting.</t>
  </si>
  <si>
    <t>Stephanie, Isia, Matthew Zajaczkowski</t>
  </si>
  <si>
    <t>GP Downstream of Playground</t>
  </si>
  <si>
    <t>Species record: Melaleuca Waterhousea, Syzygium aunranticarpa HA- Walking on the planting; 2 or more plants pulled out. Inf. 1 rock sotmrwater drain. Erosion: soil around sedges eroded around top of holes.</t>
  </si>
  <si>
    <t>White Ibis downstream</t>
  </si>
  <si>
    <t xml:space="preserve">Creek piped under playground - probledownstream piped under Logan Rd. </t>
  </si>
  <si>
    <t xml:space="preserve">Maintenance required. Rehab on opposite bank. </t>
  </si>
  <si>
    <t>Creek restoration site June 2018, Logs instream installed especially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</si>
</sst>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hh:mm"/>
    <numFmt numFmtId="166" formatCode="0.00000"/>
    <numFmt numFmtId="167" formatCode="0.0"/>
  </numFmts>
  <fonts count="3" x14ac:knownFonts="1"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AFABAB"/>
        <bgColor rgb="FFA6A6A6"/>
      </patternFill>
    </fill>
    <fill>
      <patternFill patternType="solid">
        <fgColor rgb="FFFFFFFF"/>
        <bgColor rgb="FFFFFFCC"/>
      </patternFill>
    </fill>
    <fill>
      <patternFill patternType="solid">
        <fgColor rgb="FFE2F0D9"/>
        <bgColor rgb="FFD9D9D9"/>
      </patternFill>
    </fill>
    <fill>
      <patternFill patternType="solid">
        <fgColor rgb="FFFFE699"/>
        <bgColor rgb="FFFFFFCC"/>
      </patternFill>
    </fill>
    <fill>
      <patternFill patternType="solid">
        <fgColor rgb="FFA9D18E"/>
        <bgColor rgb="FFB3B3B3"/>
      </patternFill>
    </fill>
    <fill>
      <patternFill patternType="solid">
        <fgColor rgb="FFB4C7E7"/>
        <bgColor rgb="FFB3B3B3"/>
      </patternFill>
    </fill>
    <fill>
      <patternFill patternType="solid">
        <fgColor rgb="FFA6A6A6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rgb="FFFF99FF"/>
        <bgColor rgb="FFFF808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63">
    <xf numFmtId="0" fontId="0" fillId="0" borderId="0" xfId="0"/>
    <xf numFmtId="0" fontId="0" fillId="2" borderId="0" xfId="0" applyFill="1"/>
    <xf numFmtId="0" fontId="1" fillId="4" borderId="0" xfId="0" applyFont="1" applyFill="1"/>
    <xf numFmtId="0" fontId="0" fillId="4" borderId="0" xfId="0" applyFill="1"/>
    <xf numFmtId="0" fontId="1" fillId="2" borderId="0" xfId="0" applyFont="1" applyFill="1"/>
    <xf numFmtId="0" fontId="1" fillId="0" borderId="0" xfId="0" applyFont="1"/>
    <xf numFmtId="0" fontId="1" fillId="5" borderId="0" xfId="0" applyFont="1" applyFill="1"/>
    <xf numFmtId="0" fontId="0" fillId="5" borderId="0" xfId="0" applyFill="1"/>
    <xf numFmtId="0" fontId="1" fillId="6" borderId="0" xfId="0" applyFont="1" applyFill="1"/>
    <xf numFmtId="0" fontId="1" fillId="7" borderId="0" xfId="0" applyFont="1" applyFill="1"/>
    <xf numFmtId="0" fontId="0" fillId="7" borderId="0" xfId="0" applyFill="1"/>
    <xf numFmtId="0" fontId="0" fillId="8" borderId="0" xfId="0" applyFill="1"/>
    <xf numFmtId="0" fontId="0" fillId="2" borderId="0" xfId="0" applyFont="1" applyFill="1"/>
    <xf numFmtId="0" fontId="0" fillId="4" borderId="0" xfId="0" applyFont="1" applyFill="1"/>
    <xf numFmtId="0" fontId="0" fillId="5" borderId="0" xfId="0" applyFont="1" applyFill="1"/>
    <xf numFmtId="0" fontId="0" fillId="6" borderId="0" xfId="0" applyFont="1" applyFill="1"/>
    <xf numFmtId="0" fontId="0" fillId="7" borderId="0" xfId="0" applyFont="1" applyFill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0" fontId="0" fillId="9" borderId="0" xfId="0" applyFill="1"/>
    <xf numFmtId="0" fontId="0" fillId="10" borderId="0" xfId="0" applyFill="1"/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/>
    <xf numFmtId="0" fontId="2" fillId="0" borderId="1" xfId="1" applyFont="1" applyBorder="1" applyAlignment="1"/>
    <xf numFmtId="0" fontId="0" fillId="0" borderId="2" xfId="1" applyFont="1" applyBorder="1" applyAlignment="1"/>
    <xf numFmtId="0" fontId="2" fillId="0" borderId="3" xfId="1" applyFont="1" applyBorder="1" applyAlignment="1"/>
    <xf numFmtId="0" fontId="2" fillId="0" borderId="4" xfId="1" applyFont="1" applyBorder="1" applyAlignment="1"/>
    <xf numFmtId="0" fontId="0" fillId="0" borderId="5" xfId="1" applyFont="1" applyBorder="1" applyAlignment="1"/>
    <xf numFmtId="0" fontId="0" fillId="0" borderId="6" xfId="1" applyFont="1" applyBorder="1" applyAlignment="1">
      <alignment horizontal="left"/>
    </xf>
    <xf numFmtId="0" fontId="0" fillId="0" borderId="7" xfId="1" applyFont="1" applyBorder="1" applyAlignment="1">
      <alignment horizontal="left"/>
    </xf>
    <xf numFmtId="0" fontId="0" fillId="0" borderId="8" xfId="1" applyFont="1" applyBorder="1" applyAlignment="1">
      <alignment horizontal="left"/>
    </xf>
    <xf numFmtId="0" fontId="0" fillId="0" borderId="9" xfId="1" applyFont="1" applyBorder="1" applyAlignment="1">
      <alignment horizontal="left"/>
    </xf>
    <xf numFmtId="0" fontId="2" fillId="0" borderId="10" xfId="1" applyFont="1" applyBorder="1" applyAlignment="1"/>
    <xf numFmtId="0" fontId="2" fillId="0" borderId="11" xfId="1" applyFont="1" applyBorder="1" applyAlignment="1"/>
    <xf numFmtId="0" fontId="2" fillId="0" borderId="12" xfId="1" applyFont="1" applyBorder="1" applyAlignment="1"/>
    <xf numFmtId="0" fontId="0" fillId="0" borderId="13" xfId="1" applyFont="1" applyBorder="1" applyAlignment="1">
      <alignment horizontal="left"/>
    </xf>
    <xf numFmtId="0" fontId="2" fillId="0" borderId="14" xfId="1" applyFont="1" applyBorder="1" applyAlignment="1"/>
    <xf numFmtId="0" fontId="2" fillId="0" borderId="0" xfId="1" applyFont="1" applyAlignment="1"/>
    <xf numFmtId="0" fontId="2" fillId="0" borderId="15" xfId="1" applyFont="1" applyBorder="1" applyAlignment="1"/>
    <xf numFmtId="0" fontId="2" fillId="0" borderId="6" xfId="1" applyFont="1" applyBorder="1" applyAlignment="1"/>
    <xf numFmtId="0" fontId="2" fillId="0" borderId="7" xfId="1" applyFont="1" applyBorder="1" applyAlignment="1"/>
    <xf numFmtId="0" fontId="2" fillId="0" borderId="8" xfId="1" applyFont="1" applyBorder="1" applyAlignment="1"/>
    <xf numFmtId="0" fontId="1" fillId="0" borderId="16" xfId="1" applyFont="1" applyBorder="1" applyAlignment="1">
      <alignment horizontal="left"/>
    </xf>
    <xf numFmtId="0" fontId="1" fillId="0" borderId="17" xfId="1" applyBorder="1"/>
    <xf numFmtId="0" fontId="1" fillId="0" borderId="18" xfId="1" applyBorder="1"/>
    <xf numFmtId="0" fontId="1" fillId="0" borderId="19" xfId="1" applyBorder="1"/>
    <xf numFmtId="0" fontId="0" fillId="0" borderId="0" xfId="0" applyFont="1" applyFill="1"/>
    <xf numFmtId="0" fontId="0" fillId="0" borderId="0" xfId="0" applyFill="1"/>
    <xf numFmtId="166" fontId="0" fillId="0" borderId="0" xfId="0" applyNumberFormat="1"/>
    <xf numFmtId="0" fontId="0" fillId="0" borderId="0" xfId="0" pivotButton="1"/>
    <xf numFmtId="0" fontId="0" fillId="0" borderId="0" xfId="0" applyNumberFormat="1"/>
    <xf numFmtId="164" fontId="0" fillId="0" borderId="0" xfId="0" applyNumberFormat="1" applyAlignment="1">
      <alignment horizontal="left"/>
    </xf>
    <xf numFmtId="0" fontId="0" fillId="11" borderId="0" xfId="0" applyFill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indent="1"/>
    </xf>
    <xf numFmtId="166" fontId="0" fillId="11" borderId="0" xfId="0" applyNumberFormat="1" applyFill="1"/>
    <xf numFmtId="0" fontId="0" fillId="12" borderId="0" xfId="0" applyFill="1"/>
    <xf numFmtId="0" fontId="0" fillId="0" borderId="0" xfId="0" applyAlignment="1">
      <alignment horizontal="left" indent="2"/>
    </xf>
    <xf numFmtId="167" fontId="0" fillId="0" borderId="0" xfId="0" applyNumberFormat="1"/>
    <xf numFmtId="0" fontId="1" fillId="3" borderId="0" xfId="0" applyFont="1" applyFill="1" applyBorder="1" applyAlignment="1">
      <alignment horizontal="center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43682B"/>
      <rgbColor rgb="FF000080"/>
      <rgbColor rgb="FF997300"/>
      <rgbColor rgb="FF800080"/>
      <rgbColor rgb="FF008080"/>
      <rgbColor rgb="FFB3B3B3"/>
      <rgbColor rgb="FF5B9BD5"/>
      <rgbColor rgb="FFA6A6A6"/>
      <rgbColor rgb="FF993366"/>
      <rgbColor rgb="FFFFFFCC"/>
      <rgbColor rgb="FFCCFFFF"/>
      <rgbColor rgb="FF660066"/>
      <rgbColor rgb="FFFF8080"/>
      <rgbColor rgb="FF255E91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E699"/>
      <rgbColor rgb="FFA9D18E"/>
      <rgbColor rgb="FFFF99FF"/>
      <rgbColor rgb="FFAFABAB"/>
      <rgbColor rgb="FFD9D9D9"/>
      <rgbColor rgb="FF4472C4"/>
      <rgbColor rgb="FF33CCCC"/>
      <rgbColor rgb="FF99CC00"/>
      <rgbColor rgb="FFFFC000"/>
      <rgbColor rgb="FFFF9900"/>
      <rgbColor rgb="FFED7D31"/>
      <rgbColor rgb="FF636363"/>
      <rgbColor rgb="FFA5A5A5"/>
      <rgbColor rgb="FF003366"/>
      <rgbColor rgb="FF70AD47"/>
      <rgbColor rgb="FF003300"/>
      <rgbColor rgb="FF333300"/>
      <rgbColor rgb="FF9E480E"/>
      <rgbColor rgb="FF993366"/>
      <rgbColor rgb="FF264478"/>
      <rgbColor rgb="FF59595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7404498017570434E-2"/>
          <c:y val="2.6752509603710499E-2"/>
          <c:w val="0.71904094495452275"/>
          <c:h val="0.609015040387289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'Comparison all transects 2018'!$B$16:$B$17</c:f>
              <c:strCache>
                <c:ptCount val="1"/>
                <c:pt idx="0">
                  <c:v>Data Sum - Total sum of Ecological Values Scores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'Comparison all transects 2018'!$A$18:$A$29</c:f>
              <c:strCache>
                <c:ptCount val="12"/>
                <c:pt idx="0">
                  <c:v>AP Zone 11</c:v>
                </c:pt>
                <c:pt idx="1">
                  <c:v>AP Zone 2</c:v>
                </c:pt>
                <c:pt idx="2">
                  <c:v>AP Zone 8</c:v>
                </c:pt>
                <c:pt idx="3">
                  <c:v>BF Entrance to boardwalk</c:v>
                </c:pt>
                <c:pt idx="4">
                  <c:v>DCP “Riparian” Zone</c:v>
                </c:pt>
                <c:pt idx="5">
                  <c:v>GP Downstream of playground</c:v>
                </c:pt>
                <c:pt idx="6">
                  <c:v>GP Southern planted area</c:v>
                </c:pt>
                <c:pt idx="7">
                  <c:v>MF Section E Open Euc</c:v>
                </c:pt>
                <c:pt idx="8">
                  <c:v>MF Section I (Riparian)</c:v>
                </c:pt>
                <c:pt idx="9">
                  <c:v>WP New planting site adjacent to netball courts</c:v>
                </c:pt>
                <c:pt idx="10">
                  <c:v>WP Northern Side/Eastern Bank (Area C)</c:v>
                </c:pt>
                <c:pt idx="11">
                  <c:v>WP Western side, upstream of footbridge (Area E)</c:v>
                </c:pt>
              </c:strCache>
            </c:strRef>
          </c:cat>
          <c:val>
            <c:numRef>
              <c:f>'Comparison all transects 2018'!$B$18:$B$29</c:f>
              <c:numCache>
                <c:formatCode>General</c:formatCode>
                <c:ptCount val="12"/>
                <c:pt idx="0">
                  <c:v>33</c:v>
                </c:pt>
                <c:pt idx="1">
                  <c:v>28</c:v>
                </c:pt>
                <c:pt idx="2">
                  <c:v>33</c:v>
                </c:pt>
                <c:pt idx="3">
                  <c:v>26</c:v>
                </c:pt>
                <c:pt idx="4">
                  <c:v>33</c:v>
                </c:pt>
                <c:pt idx="5">
                  <c:v>15.5</c:v>
                </c:pt>
                <c:pt idx="6">
                  <c:v>34</c:v>
                </c:pt>
                <c:pt idx="7">
                  <c:v>36.5</c:v>
                </c:pt>
                <c:pt idx="8">
                  <c:v>40</c:v>
                </c:pt>
                <c:pt idx="9">
                  <c:v>25.5</c:v>
                </c:pt>
                <c:pt idx="10">
                  <c:v>22</c:v>
                </c:pt>
                <c:pt idx="11">
                  <c:v>27</c:v>
                </c:pt>
              </c:numCache>
            </c:numRef>
          </c:val>
        </c:ser>
        <c:ser>
          <c:idx val="1"/>
          <c:order val="1"/>
          <c:tx>
            <c:strRef>
              <c:f>'Comparison all transects 2018'!$C$16:$C$17</c:f>
              <c:strCache>
                <c:ptCount val="1"/>
                <c:pt idx="0">
                  <c:v>Data Sum - Total sum of Disturbance scores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'Comparison all transects 2018'!$A$18:$A$29</c:f>
              <c:strCache>
                <c:ptCount val="12"/>
                <c:pt idx="0">
                  <c:v>AP Zone 11</c:v>
                </c:pt>
                <c:pt idx="1">
                  <c:v>AP Zone 2</c:v>
                </c:pt>
                <c:pt idx="2">
                  <c:v>AP Zone 8</c:v>
                </c:pt>
                <c:pt idx="3">
                  <c:v>BF Entrance to boardwalk</c:v>
                </c:pt>
                <c:pt idx="4">
                  <c:v>DCP “Riparian” Zone</c:v>
                </c:pt>
                <c:pt idx="5">
                  <c:v>GP Downstream of playground</c:v>
                </c:pt>
                <c:pt idx="6">
                  <c:v>GP Southern planted area</c:v>
                </c:pt>
                <c:pt idx="7">
                  <c:v>MF Section E Open Euc</c:v>
                </c:pt>
                <c:pt idx="8">
                  <c:v>MF Section I (Riparian)</c:v>
                </c:pt>
                <c:pt idx="9">
                  <c:v>WP New planting site adjacent to netball courts</c:v>
                </c:pt>
                <c:pt idx="10">
                  <c:v>WP Northern Side/Eastern Bank (Area C)</c:v>
                </c:pt>
                <c:pt idx="11">
                  <c:v>WP Western side, upstream of footbridge (Area E)</c:v>
                </c:pt>
              </c:strCache>
            </c:strRef>
          </c:cat>
          <c:val>
            <c:numRef>
              <c:f>'Comparison all transects 2018'!$C$18:$C$29</c:f>
              <c:numCache>
                <c:formatCode>General</c:formatCode>
                <c:ptCount val="12"/>
                <c:pt idx="0">
                  <c:v>10</c:v>
                </c:pt>
                <c:pt idx="1">
                  <c:v>5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160960"/>
        <c:axId val="205326016"/>
        <c:axId val="0"/>
      </c:bar3DChart>
      <c:catAx>
        <c:axId val="20516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26016"/>
        <c:crosses val="autoZero"/>
        <c:auto val="1"/>
        <c:lblAlgn val="ctr"/>
        <c:lblOffset val="100"/>
        <c:noMultiLvlLbl val="0"/>
      </c:catAx>
      <c:valAx>
        <c:axId val="20532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1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989920713304573"/>
          <c:y val="0.41774957618569086"/>
          <c:w val="0.1520617922759655"/>
          <c:h val="0.24198975859546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25400">
          <a:noFill/>
        </a:ln>
      </c:spPr>
    </c:floor>
    <c:sideWall>
      <c:thickness val="0"/>
    </c:sideWall>
    <c:backWall>
      <c:thickness val="0"/>
      <c:spPr>
        <a:noFill/>
        <a:ln w="648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'Comparison all transects 2017'!$B$1</c:f>
              <c:strCache>
                <c:ptCount val="1"/>
                <c:pt idx="0">
                  <c:v>Data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'Comparison all transects 2017'!$A$2:$A$14</c:f>
              <c:strCache>
                <c:ptCount val="13"/>
                <c:pt idx="1">
                  <c:v>AP Zone 11</c:v>
                </c:pt>
                <c:pt idx="2">
                  <c:v>AP Zone 2</c:v>
                </c:pt>
                <c:pt idx="3">
                  <c:v>AP Zone 8</c:v>
                </c:pt>
                <c:pt idx="4">
                  <c:v>BF Entrance to boardwalk</c:v>
                </c:pt>
                <c:pt idx="5">
                  <c:v>DCP “Riparian” Zone</c:v>
                </c:pt>
                <c:pt idx="6">
                  <c:v>GP Downstream of playground</c:v>
                </c:pt>
                <c:pt idx="7">
                  <c:v>GP Southern planted area</c:v>
                </c:pt>
                <c:pt idx="8">
                  <c:v>MF Section E Open Euc</c:v>
                </c:pt>
                <c:pt idx="9">
                  <c:v>MF Section I (Riparian)</c:v>
                </c:pt>
                <c:pt idx="10">
                  <c:v>WP New planting site adjacent to netball courts</c:v>
                </c:pt>
                <c:pt idx="11">
                  <c:v>WP Northern Side/Eastern Bank (Area C)</c:v>
                </c:pt>
                <c:pt idx="12">
                  <c:v>WP Western side, upstream of footbridge (Area E)</c:v>
                </c:pt>
              </c:strCache>
            </c:strRef>
          </c:cat>
          <c:val>
            <c:numRef>
              <c:f>'Comparison all transects 2017'!$B$2:$B$14</c:f>
              <c:numCache>
                <c:formatCode>General</c:formatCode>
                <c:ptCount val="13"/>
                <c:pt idx="0">
                  <c:v>0</c:v>
                </c:pt>
                <c:pt idx="1">
                  <c:v>37</c:v>
                </c:pt>
                <c:pt idx="2">
                  <c:v>28</c:v>
                </c:pt>
                <c:pt idx="3">
                  <c:v>18</c:v>
                </c:pt>
                <c:pt idx="4">
                  <c:v>29</c:v>
                </c:pt>
                <c:pt idx="5">
                  <c:v>36</c:v>
                </c:pt>
                <c:pt idx="6">
                  <c:v>8.5</c:v>
                </c:pt>
                <c:pt idx="7">
                  <c:v>33</c:v>
                </c:pt>
                <c:pt idx="8">
                  <c:v>34.5</c:v>
                </c:pt>
                <c:pt idx="9">
                  <c:v>37</c:v>
                </c:pt>
                <c:pt idx="10">
                  <c:v>26.5</c:v>
                </c:pt>
                <c:pt idx="11">
                  <c:v>23.5</c:v>
                </c:pt>
                <c:pt idx="12">
                  <c:v>31</c:v>
                </c:pt>
              </c:numCache>
            </c:numRef>
          </c:val>
        </c:ser>
        <c:ser>
          <c:idx val="1"/>
          <c:order val="1"/>
          <c:tx>
            <c:strRef>
              <c:f>'Comparison all transects 2017'!$C$1</c:f>
              <c:strCache>
                <c:ptCount val="1"/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'Comparison all transects 2017'!$A$2:$A$14</c:f>
              <c:strCache>
                <c:ptCount val="13"/>
                <c:pt idx="1">
                  <c:v>AP Zone 11</c:v>
                </c:pt>
                <c:pt idx="2">
                  <c:v>AP Zone 2</c:v>
                </c:pt>
                <c:pt idx="3">
                  <c:v>AP Zone 8</c:v>
                </c:pt>
                <c:pt idx="4">
                  <c:v>BF Entrance to boardwalk</c:v>
                </c:pt>
                <c:pt idx="5">
                  <c:v>DCP “Riparian” Zone</c:v>
                </c:pt>
                <c:pt idx="6">
                  <c:v>GP Downstream of playground</c:v>
                </c:pt>
                <c:pt idx="7">
                  <c:v>GP Southern planted area</c:v>
                </c:pt>
                <c:pt idx="8">
                  <c:v>MF Section E Open Euc</c:v>
                </c:pt>
                <c:pt idx="9">
                  <c:v>MF Section I (Riparian)</c:v>
                </c:pt>
                <c:pt idx="10">
                  <c:v>WP New planting site adjacent to netball courts</c:v>
                </c:pt>
                <c:pt idx="11">
                  <c:v>WP Northern Side/Eastern Bank (Area C)</c:v>
                </c:pt>
                <c:pt idx="12">
                  <c:v>WP Western side, upstream of footbridge (Area E)</c:v>
                </c:pt>
              </c:strCache>
            </c:strRef>
          </c:cat>
          <c:val>
            <c:numRef>
              <c:f>'Comparison all transects 2017'!$C$2:$C$14</c:f>
              <c:numCache>
                <c:formatCode>General</c:formatCode>
                <c:ptCount val="13"/>
                <c:pt idx="0">
                  <c:v>0</c:v>
                </c:pt>
                <c:pt idx="1">
                  <c:v>10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11</c:v>
                </c:pt>
                <c:pt idx="6">
                  <c:v>11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1</c:v>
                </c:pt>
                <c:pt idx="11">
                  <c:v>7</c:v>
                </c:pt>
                <c:pt idx="12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161984"/>
        <c:axId val="205331776"/>
        <c:axId val="0"/>
      </c:bar3DChart>
      <c:catAx>
        <c:axId val="20516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7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en-US"/>
          </a:p>
        </c:txPr>
        <c:crossAx val="205331776"/>
        <c:crosses val="autoZero"/>
        <c:auto val="1"/>
        <c:lblAlgn val="ctr"/>
        <c:lblOffset val="100"/>
        <c:noMultiLvlLbl val="1"/>
      </c:catAx>
      <c:valAx>
        <c:axId val="20533177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en-US"/>
          </a:p>
        </c:txPr>
        <c:crossAx val="205161984"/>
        <c:crosses val="autoZero"/>
        <c:crossBetween val="between"/>
      </c:valAx>
      <c:spPr>
        <a:noFill/>
        <a:ln w="6480">
          <a:noFill/>
        </a:ln>
      </c:spPr>
    </c:plotArea>
    <c:legend>
      <c:legendPos val="r"/>
      <c:layout/>
      <c:overlay val="0"/>
      <c:spPr>
        <a:noFill/>
        <a:ln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6480">
          <a:noFill/>
        </a:ln>
      </c:spPr>
    </c:floor>
    <c:sideWall>
      <c:thickness val="0"/>
    </c:sideWall>
    <c:backWall>
      <c:thickness val="0"/>
      <c:spPr>
        <a:noFill/>
        <a:ln w="648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'WP Transects 2017'!$B$1</c:f>
              <c:strCache>
                <c:ptCount val="1"/>
                <c:pt idx="0">
                  <c:v>Data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'WP Transects 2017'!$A$2:$A$5</c:f>
              <c:strCache>
                <c:ptCount val="4"/>
                <c:pt idx="0">
                  <c:v>Location</c:v>
                </c:pt>
                <c:pt idx="1">
                  <c:v>WP New planting site adjacent to netball courts</c:v>
                </c:pt>
                <c:pt idx="2">
                  <c:v>WP Northern Side/Eastern Bank (Area C)</c:v>
                </c:pt>
                <c:pt idx="3">
                  <c:v>WP Western side, upstream of footbridge (Area E)</c:v>
                </c:pt>
              </c:strCache>
            </c:strRef>
          </c:cat>
          <c:val>
            <c:numRef>
              <c:f>'WP Transects 2017'!$B$2:$B$5</c:f>
              <c:numCache>
                <c:formatCode>General</c:formatCode>
                <c:ptCount val="4"/>
                <c:pt idx="0">
                  <c:v>0</c:v>
                </c:pt>
                <c:pt idx="1">
                  <c:v>2.5</c:v>
                </c:pt>
                <c:pt idx="2">
                  <c:v>0.5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tx>
            <c:strRef>
              <c:f>'WP Transects 2017'!$C$1</c:f>
              <c:strCache>
                <c:ptCount val="1"/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'WP Transects 2017'!$A$2:$A$5</c:f>
              <c:strCache>
                <c:ptCount val="4"/>
                <c:pt idx="0">
                  <c:v>Location</c:v>
                </c:pt>
                <c:pt idx="1">
                  <c:v>WP New planting site adjacent to netball courts</c:v>
                </c:pt>
                <c:pt idx="2">
                  <c:v>WP Northern Side/Eastern Bank (Area C)</c:v>
                </c:pt>
                <c:pt idx="3">
                  <c:v>WP Western side, upstream of footbridge (Area E)</c:v>
                </c:pt>
              </c:strCache>
            </c:strRef>
          </c:cat>
          <c:val>
            <c:numRef>
              <c:f>'WP Transects 2017'!$C$2:$C$5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2"/>
          <c:order val="2"/>
          <c:tx>
            <c:strRef>
              <c:f>'WP Transects 2017'!$D$1</c:f>
              <c:strCache>
                <c:ptCount val="1"/>
              </c:strCache>
            </c:strRef>
          </c:tx>
          <c:spPr>
            <a:solidFill>
              <a:srgbClr val="A5A5A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'WP Transects 2017'!$A$2:$A$5</c:f>
              <c:strCache>
                <c:ptCount val="4"/>
                <c:pt idx="0">
                  <c:v>Location</c:v>
                </c:pt>
                <c:pt idx="1">
                  <c:v>WP New planting site adjacent to netball courts</c:v>
                </c:pt>
                <c:pt idx="2">
                  <c:v>WP Northern Side/Eastern Bank (Area C)</c:v>
                </c:pt>
                <c:pt idx="3">
                  <c:v>WP Western side, upstream of footbridge (Area E)</c:v>
                </c:pt>
              </c:strCache>
            </c:strRef>
          </c:cat>
          <c:val>
            <c:numRef>
              <c:f>'WP Transects 2017'!$D$2:$D$5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ser>
          <c:idx val="3"/>
          <c:order val="3"/>
          <c:tx>
            <c:strRef>
              <c:f>'WP Transects 2017'!$E$1</c:f>
              <c:strCache>
                <c:ptCount val="1"/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'WP Transects 2017'!$A$2:$A$5</c:f>
              <c:strCache>
                <c:ptCount val="4"/>
                <c:pt idx="0">
                  <c:v>Location</c:v>
                </c:pt>
                <c:pt idx="1">
                  <c:v>WP New planting site adjacent to netball courts</c:v>
                </c:pt>
                <c:pt idx="2">
                  <c:v>WP Northern Side/Eastern Bank (Area C)</c:v>
                </c:pt>
                <c:pt idx="3">
                  <c:v>WP Western side, upstream of footbridge (Area E)</c:v>
                </c:pt>
              </c:strCache>
            </c:strRef>
          </c:cat>
          <c:val>
            <c:numRef>
              <c:f>'WP Transects 2017'!$E$2:$E$5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tx>
            <c:strRef>
              <c:f>'WP Transects 2017'!$F$1</c:f>
              <c:strCache>
                <c:ptCount val="1"/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'WP Transects 2017'!$A$2:$A$5</c:f>
              <c:strCache>
                <c:ptCount val="4"/>
                <c:pt idx="0">
                  <c:v>Location</c:v>
                </c:pt>
                <c:pt idx="1">
                  <c:v>WP New planting site adjacent to netball courts</c:v>
                </c:pt>
                <c:pt idx="2">
                  <c:v>WP Northern Side/Eastern Bank (Area C)</c:v>
                </c:pt>
                <c:pt idx="3">
                  <c:v>WP Western side, upstream of footbridge (Area E)</c:v>
                </c:pt>
              </c:strCache>
            </c:strRef>
          </c:cat>
          <c:val>
            <c:numRef>
              <c:f>'WP Transects 2017'!$F$2:$F$5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</c:ser>
        <c:ser>
          <c:idx val="5"/>
          <c:order val="5"/>
          <c:tx>
            <c:strRef>
              <c:f>'WP Transects 2017'!$G$1</c:f>
              <c:strCache>
                <c:ptCount val="1"/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'WP Transects 2017'!$A$2:$A$5</c:f>
              <c:strCache>
                <c:ptCount val="4"/>
                <c:pt idx="0">
                  <c:v>Location</c:v>
                </c:pt>
                <c:pt idx="1">
                  <c:v>WP New planting site adjacent to netball courts</c:v>
                </c:pt>
                <c:pt idx="2">
                  <c:v>WP Northern Side/Eastern Bank (Area C)</c:v>
                </c:pt>
                <c:pt idx="3">
                  <c:v>WP Western side, upstream of footbridge (Area E)</c:v>
                </c:pt>
              </c:strCache>
            </c:strRef>
          </c:cat>
          <c:val>
            <c:numRef>
              <c:f>'WP Transects 2017'!$G$2:$G$5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</c:ser>
        <c:ser>
          <c:idx val="6"/>
          <c:order val="6"/>
          <c:tx>
            <c:strRef>
              <c:f>'WP Transects 2017'!$H$1</c:f>
              <c:strCache>
                <c:ptCount val="1"/>
              </c:strCache>
            </c:strRef>
          </c:tx>
          <c:spPr>
            <a:solidFill>
              <a:srgbClr val="255E9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'WP Transects 2017'!$A$2:$A$5</c:f>
              <c:strCache>
                <c:ptCount val="4"/>
                <c:pt idx="0">
                  <c:v>Location</c:v>
                </c:pt>
                <c:pt idx="1">
                  <c:v>WP New planting site adjacent to netball courts</c:v>
                </c:pt>
                <c:pt idx="2">
                  <c:v>WP Northern Side/Eastern Bank (Area C)</c:v>
                </c:pt>
                <c:pt idx="3">
                  <c:v>WP Western side, upstream of footbridge (Area E)</c:v>
                </c:pt>
              </c:strCache>
            </c:strRef>
          </c:cat>
          <c:val>
            <c:numRef>
              <c:f>'WP Transects 2017'!$H$2:$H$5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</c:ser>
        <c:ser>
          <c:idx val="7"/>
          <c:order val="7"/>
          <c:tx>
            <c:strRef>
              <c:f>'WP Transects 2017'!$I$1</c:f>
              <c:strCache>
                <c:ptCount val="1"/>
              </c:strCache>
            </c:strRef>
          </c:tx>
          <c:spPr>
            <a:solidFill>
              <a:srgbClr val="9E480E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'WP Transects 2017'!$A$2:$A$5</c:f>
              <c:strCache>
                <c:ptCount val="4"/>
                <c:pt idx="0">
                  <c:v>Location</c:v>
                </c:pt>
                <c:pt idx="1">
                  <c:v>WP New planting site adjacent to netball courts</c:v>
                </c:pt>
                <c:pt idx="2">
                  <c:v>WP Northern Side/Eastern Bank (Area C)</c:v>
                </c:pt>
                <c:pt idx="3">
                  <c:v>WP Western side, upstream of footbridge (Area E)</c:v>
                </c:pt>
              </c:strCache>
            </c:strRef>
          </c:cat>
          <c:val>
            <c:numRef>
              <c:f>'WP Transects 2017'!$I$2:$I$5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8"/>
          <c:order val="8"/>
          <c:tx>
            <c:strRef>
              <c:f>'WP Transects 2017'!$J$1</c:f>
              <c:strCache>
                <c:ptCount val="1"/>
              </c:strCache>
            </c:strRef>
          </c:tx>
          <c:spPr>
            <a:solidFill>
              <a:srgbClr val="636363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'WP Transects 2017'!$A$2:$A$5</c:f>
              <c:strCache>
                <c:ptCount val="4"/>
                <c:pt idx="0">
                  <c:v>Location</c:v>
                </c:pt>
                <c:pt idx="1">
                  <c:v>WP New planting site adjacent to netball courts</c:v>
                </c:pt>
                <c:pt idx="2">
                  <c:v>WP Northern Side/Eastern Bank (Area C)</c:v>
                </c:pt>
                <c:pt idx="3">
                  <c:v>WP Western side, upstream of footbridge (Area E)</c:v>
                </c:pt>
              </c:strCache>
            </c:strRef>
          </c:cat>
          <c:val>
            <c:numRef>
              <c:f>'WP Transects 2017'!$J$2:$J$5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9"/>
          <c:order val="9"/>
          <c:tx>
            <c:strRef>
              <c:f>'WP Transects 2017'!$K$1</c:f>
              <c:strCache>
                <c:ptCount val="1"/>
              </c:strCache>
            </c:strRef>
          </c:tx>
          <c:spPr>
            <a:solidFill>
              <a:srgbClr val="9973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'WP Transects 2017'!$A$2:$A$5</c:f>
              <c:strCache>
                <c:ptCount val="4"/>
                <c:pt idx="0">
                  <c:v>Location</c:v>
                </c:pt>
                <c:pt idx="1">
                  <c:v>WP New planting site adjacent to netball courts</c:v>
                </c:pt>
                <c:pt idx="2">
                  <c:v>WP Northern Side/Eastern Bank (Area C)</c:v>
                </c:pt>
                <c:pt idx="3">
                  <c:v>WP Western side, upstream of footbridge (Area E)</c:v>
                </c:pt>
              </c:strCache>
            </c:strRef>
          </c:cat>
          <c:val>
            <c:numRef>
              <c:f>'WP Transects 2017'!$K$2:$K$5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</c:ser>
        <c:ser>
          <c:idx val="10"/>
          <c:order val="10"/>
          <c:tx>
            <c:strRef>
              <c:f>'WP Transects 2017'!$L$1</c:f>
              <c:strCache>
                <c:ptCount val="1"/>
              </c:strCache>
            </c:strRef>
          </c:tx>
          <c:spPr>
            <a:solidFill>
              <a:srgbClr val="264478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'WP Transects 2017'!$A$2:$A$5</c:f>
              <c:strCache>
                <c:ptCount val="4"/>
                <c:pt idx="0">
                  <c:v>Location</c:v>
                </c:pt>
                <c:pt idx="1">
                  <c:v>WP New planting site adjacent to netball courts</c:v>
                </c:pt>
                <c:pt idx="2">
                  <c:v>WP Northern Side/Eastern Bank (Area C)</c:v>
                </c:pt>
                <c:pt idx="3">
                  <c:v>WP Western side, upstream of footbridge (Area E)</c:v>
                </c:pt>
              </c:strCache>
            </c:strRef>
          </c:cat>
          <c:val>
            <c:numRef>
              <c:f>'WP Transects 2017'!$L$2:$L$5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</c:ser>
        <c:ser>
          <c:idx val="11"/>
          <c:order val="11"/>
          <c:tx>
            <c:strRef>
              <c:f>'WP Transects 2017'!$M$1</c:f>
              <c:strCache>
                <c:ptCount val="1"/>
              </c:strCache>
            </c:strRef>
          </c:tx>
          <c:spPr>
            <a:solidFill>
              <a:srgbClr val="43682B"/>
            </a:solidFill>
            <a:ln>
              <a:solidFill>
                <a:srgbClr val="5B9BD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'WP Transects 2017'!$A$2:$A$5</c:f>
              <c:strCache>
                <c:ptCount val="4"/>
                <c:pt idx="0">
                  <c:v>Location</c:v>
                </c:pt>
                <c:pt idx="1">
                  <c:v>WP New planting site adjacent to netball courts</c:v>
                </c:pt>
                <c:pt idx="2">
                  <c:v>WP Northern Side/Eastern Bank (Area C)</c:v>
                </c:pt>
                <c:pt idx="3">
                  <c:v>WP Western side, upstream of footbridge (Area E)</c:v>
                </c:pt>
              </c:strCache>
            </c:strRef>
          </c:cat>
          <c:val>
            <c:numRef>
              <c:f>'WP Transects 2017'!$M$2:$M$5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163008"/>
        <c:axId val="205328320"/>
        <c:axId val="0"/>
      </c:bar3DChart>
      <c:catAx>
        <c:axId val="20516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en-US"/>
          </a:p>
        </c:txPr>
        <c:crossAx val="205328320"/>
        <c:crosses val="autoZero"/>
        <c:auto val="1"/>
        <c:lblAlgn val="ctr"/>
        <c:lblOffset val="100"/>
        <c:noMultiLvlLbl val="1"/>
      </c:catAx>
      <c:valAx>
        <c:axId val="20532832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en-US"/>
          </a:p>
        </c:txPr>
        <c:crossAx val="205163008"/>
        <c:crosses val="autoZero"/>
        <c:crossBetween val="between"/>
      </c:valAx>
      <c:spPr>
        <a:noFill/>
        <a:ln w="6480">
          <a:noFill/>
        </a:ln>
      </c:spPr>
    </c:plotArea>
    <c:legend>
      <c:legendPos val="r"/>
      <c:layout>
        <c:manualLayout>
          <c:xMode val="edge"/>
          <c:yMode val="edge"/>
          <c:x val="0.67085509048211101"/>
          <c:y val="9.1775068444669899E-2"/>
          <c:w val="7.4796888294795014E-2"/>
          <c:h val="0.51566423320787125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[Ecol Monit spreadsheet_24_08_2018 for distrib.xlsx]GP 2017-2018!PivotTable3</c:name>
    <c:fmtId val="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3"/>
        <c:spPr>
          <a:solidFill>
            <a:schemeClr val="accent2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4"/>
        <c:spPr>
          <a:solidFill>
            <a:schemeClr val="accent3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5"/>
        <c:spPr>
          <a:solidFill>
            <a:schemeClr val="accent4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6"/>
        <c:spPr>
          <a:solidFill>
            <a:schemeClr val="accent5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7"/>
        <c:spPr>
          <a:solidFill>
            <a:schemeClr val="accent6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8"/>
        <c:spPr>
          <a:solidFill>
            <a:schemeClr val="accent1">
              <a:lumMod val="60000"/>
            </a:schemeClr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9"/>
        <c:spPr>
          <a:solidFill>
            <a:schemeClr val="accent2">
              <a:lumMod val="60000"/>
            </a:schemeClr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20"/>
        <c:spPr>
          <a:solidFill>
            <a:schemeClr val="accent3">
              <a:lumMod val="60000"/>
            </a:schemeClr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21"/>
        <c:spPr>
          <a:solidFill>
            <a:schemeClr val="accent4">
              <a:lumMod val="60000"/>
            </a:schemeClr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22"/>
        <c:spPr>
          <a:solidFill>
            <a:schemeClr val="accent5">
              <a:lumMod val="60000"/>
            </a:schemeClr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23"/>
        <c:spPr>
          <a:solidFill>
            <a:schemeClr val="accent6">
              <a:lumMod val="60000"/>
            </a:schemeClr>
          </a:solidFill>
          <a:ln>
            <a:noFill/>
          </a:ln>
          <a:effectLst/>
          <a:sp3d/>
        </c:spPr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'GP 2017-2018'!$B$3</c:f>
              <c:strCache>
                <c:ptCount val="1"/>
                <c:pt idx="0">
                  <c:v>Sum of Longitudinal Continuity Score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'GP 2017-2018'!$A$4:$A$7</c:f>
              <c:multiLvlStrCache>
                <c:ptCount val="2"/>
                <c:lvl>
                  <c:pt idx="0">
                    <c:v>11-08-2017</c:v>
                  </c:pt>
                  <c:pt idx="1">
                    <c:v>17-08-2018</c:v>
                  </c:pt>
                </c:lvl>
                <c:lvl>
                  <c:pt idx="0">
                    <c:v>GP Southern planted area</c:v>
                  </c:pt>
                </c:lvl>
              </c:multiLvlStrCache>
            </c:multiLvlStrRef>
          </c:cat>
          <c:val>
            <c:numRef>
              <c:f>'GP 2017-2018'!$B$4:$B$7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'GP 2017-2018'!$C$3</c:f>
              <c:strCache>
                <c:ptCount val="1"/>
                <c:pt idx="0">
                  <c:v>Sum of Width of Riparian Vegetation Score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'GP 2017-2018'!$A$4:$A$7</c:f>
              <c:multiLvlStrCache>
                <c:ptCount val="2"/>
                <c:lvl>
                  <c:pt idx="0">
                    <c:v>11-08-2017</c:v>
                  </c:pt>
                  <c:pt idx="1">
                    <c:v>17-08-2018</c:v>
                  </c:pt>
                </c:lvl>
                <c:lvl>
                  <c:pt idx="0">
                    <c:v>GP Southern planted area</c:v>
                  </c:pt>
                </c:lvl>
              </c:multiLvlStrCache>
            </c:multiLvlStrRef>
          </c:cat>
          <c:val>
            <c:numRef>
              <c:f>'GP 2017-2018'!$C$4:$C$7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'GP 2017-2018'!$D$3</c:f>
              <c:strCache>
                <c:ptCount val="1"/>
                <c:pt idx="0">
                  <c:v>Sum of Shrub Cover Score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multiLvlStrRef>
              <c:f>'GP 2017-2018'!$A$4:$A$7</c:f>
              <c:multiLvlStrCache>
                <c:ptCount val="2"/>
                <c:lvl>
                  <c:pt idx="0">
                    <c:v>11-08-2017</c:v>
                  </c:pt>
                  <c:pt idx="1">
                    <c:v>17-08-2018</c:v>
                  </c:pt>
                </c:lvl>
                <c:lvl>
                  <c:pt idx="0">
                    <c:v>GP Southern planted area</c:v>
                  </c:pt>
                </c:lvl>
              </c:multiLvlStrCache>
            </c:multiLvlStrRef>
          </c:cat>
          <c:val>
            <c:numRef>
              <c:f>'GP 2017-2018'!$D$4:$D$7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3"/>
          <c:order val="3"/>
          <c:tx>
            <c:strRef>
              <c:f>'GP 2017-2018'!$E$3</c:f>
              <c:strCache>
                <c:ptCount val="1"/>
                <c:pt idx="0">
                  <c:v>Sum of Contiguous Vegetation Score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multiLvlStrRef>
              <c:f>'GP 2017-2018'!$A$4:$A$7</c:f>
              <c:multiLvlStrCache>
                <c:ptCount val="2"/>
                <c:lvl>
                  <c:pt idx="0">
                    <c:v>11-08-2017</c:v>
                  </c:pt>
                  <c:pt idx="1">
                    <c:v>17-08-2018</c:v>
                  </c:pt>
                </c:lvl>
                <c:lvl>
                  <c:pt idx="0">
                    <c:v>GP Southern planted area</c:v>
                  </c:pt>
                </c:lvl>
              </c:multiLvlStrCache>
            </c:multiLvlStrRef>
          </c:cat>
          <c:val>
            <c:numRef>
              <c:f>'GP 2017-2018'!$E$4:$E$7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'GP 2017-2018'!$F$3</c:f>
              <c:strCache>
                <c:ptCount val="1"/>
                <c:pt idx="0">
                  <c:v>Sum of Adjacent Vegetation Score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multiLvlStrRef>
              <c:f>'GP 2017-2018'!$A$4:$A$7</c:f>
              <c:multiLvlStrCache>
                <c:ptCount val="2"/>
                <c:lvl>
                  <c:pt idx="0">
                    <c:v>11-08-2017</c:v>
                  </c:pt>
                  <c:pt idx="1">
                    <c:v>17-08-2018</c:v>
                  </c:pt>
                </c:lvl>
                <c:lvl>
                  <c:pt idx="0">
                    <c:v>GP Southern planted area</c:v>
                  </c:pt>
                </c:lvl>
              </c:multiLvlStrCache>
            </c:multiLvlStrRef>
          </c:cat>
          <c:val>
            <c:numRef>
              <c:f>'GP 2017-2018'!$F$4:$F$7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'GP 2017-2018'!$G$3</c:f>
              <c:strCache>
                <c:ptCount val="1"/>
                <c:pt idx="0">
                  <c:v>Sum of Canopy Cover Score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multiLvlStrRef>
              <c:f>'GP 2017-2018'!$A$4:$A$7</c:f>
              <c:multiLvlStrCache>
                <c:ptCount val="2"/>
                <c:lvl>
                  <c:pt idx="0">
                    <c:v>11-08-2017</c:v>
                  </c:pt>
                  <c:pt idx="1">
                    <c:v>17-08-2018</c:v>
                  </c:pt>
                </c:lvl>
                <c:lvl>
                  <c:pt idx="0">
                    <c:v>GP Southern planted area</c:v>
                  </c:pt>
                </c:lvl>
              </c:multiLvlStrCache>
            </c:multiLvlStrRef>
          </c:cat>
          <c:val>
            <c:numRef>
              <c:f>'GP 2017-2018'!$G$4:$G$7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</c:ser>
        <c:ser>
          <c:idx val="6"/>
          <c:order val="6"/>
          <c:tx>
            <c:strRef>
              <c:f>'GP 2017-2018'!$H$3</c:f>
              <c:strCache>
                <c:ptCount val="1"/>
                <c:pt idx="0">
                  <c:v>Sum of Groundcover Score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'GP 2017-2018'!$A$4:$A$7</c:f>
              <c:multiLvlStrCache>
                <c:ptCount val="2"/>
                <c:lvl>
                  <c:pt idx="0">
                    <c:v>11-08-2017</c:v>
                  </c:pt>
                  <c:pt idx="1">
                    <c:v>17-08-2018</c:v>
                  </c:pt>
                </c:lvl>
                <c:lvl>
                  <c:pt idx="0">
                    <c:v>GP Southern planted area</c:v>
                  </c:pt>
                </c:lvl>
              </c:multiLvlStrCache>
            </c:multiLvlStrRef>
          </c:cat>
          <c:val>
            <c:numRef>
              <c:f>'GP 2017-2018'!$H$4:$H$7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7"/>
          <c:order val="7"/>
          <c:tx>
            <c:strRef>
              <c:f>'GP 2017-2018'!$I$3</c:f>
              <c:strCache>
                <c:ptCount val="1"/>
                <c:pt idx="0">
                  <c:v>Sum of Leaf Litter Score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'GP 2017-2018'!$A$4:$A$7</c:f>
              <c:multiLvlStrCache>
                <c:ptCount val="2"/>
                <c:lvl>
                  <c:pt idx="0">
                    <c:v>11-08-2017</c:v>
                  </c:pt>
                  <c:pt idx="1">
                    <c:v>17-08-2018</c:v>
                  </c:pt>
                </c:lvl>
                <c:lvl>
                  <c:pt idx="0">
                    <c:v>GP Southern planted area</c:v>
                  </c:pt>
                </c:lvl>
              </c:multiLvlStrCache>
            </c:multiLvlStrRef>
          </c:cat>
          <c:val>
            <c:numRef>
              <c:f>'GP 2017-2018'!$I$4:$I$7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</c:ser>
        <c:ser>
          <c:idx val="8"/>
          <c:order val="8"/>
          <c:tx>
            <c:strRef>
              <c:f>'GP 2017-2018'!$J$3</c:f>
              <c:strCache>
                <c:ptCount val="1"/>
                <c:pt idx="0">
                  <c:v>Sum of Fallen Log Score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'GP 2017-2018'!$A$4:$A$7</c:f>
              <c:multiLvlStrCache>
                <c:ptCount val="2"/>
                <c:lvl>
                  <c:pt idx="0">
                    <c:v>11-08-2017</c:v>
                  </c:pt>
                  <c:pt idx="1">
                    <c:v>17-08-2018</c:v>
                  </c:pt>
                </c:lvl>
                <c:lvl>
                  <c:pt idx="0">
                    <c:v>GP Southern planted area</c:v>
                  </c:pt>
                </c:lvl>
              </c:multiLvlStrCache>
            </c:multiLvlStrRef>
          </c:cat>
          <c:val>
            <c:numRef>
              <c:f>'GP 2017-2018'!$J$4:$J$7</c:f>
              <c:numCache>
                <c:formatCode>General</c:formatCode>
                <c:ptCount val="2"/>
                <c:pt idx="0">
                  <c:v>4</c:v>
                </c:pt>
                <c:pt idx="1">
                  <c:v>5</c:v>
                </c:pt>
              </c:numCache>
            </c:numRef>
          </c:val>
        </c:ser>
        <c:ser>
          <c:idx val="9"/>
          <c:order val="9"/>
          <c:tx>
            <c:strRef>
              <c:f>'GP 2017-2018'!$K$3</c:f>
              <c:strCache>
                <c:ptCount val="1"/>
                <c:pt idx="0">
                  <c:v>Sum of Dead Tree Score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'GP 2017-2018'!$A$4:$A$7</c:f>
              <c:multiLvlStrCache>
                <c:ptCount val="2"/>
                <c:lvl>
                  <c:pt idx="0">
                    <c:v>11-08-2017</c:v>
                  </c:pt>
                  <c:pt idx="1">
                    <c:v>17-08-2018</c:v>
                  </c:pt>
                </c:lvl>
                <c:lvl>
                  <c:pt idx="0">
                    <c:v>GP Southern planted area</c:v>
                  </c:pt>
                </c:lvl>
              </c:multiLvlStrCache>
            </c:multiLvlStrRef>
          </c:cat>
          <c:val>
            <c:numRef>
              <c:f>'GP 2017-2018'!$K$4:$K$7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</c:ser>
        <c:ser>
          <c:idx val="10"/>
          <c:order val="10"/>
          <c:tx>
            <c:strRef>
              <c:f>'GP 2017-2018'!$L$3</c:f>
              <c:strCache>
                <c:ptCount val="1"/>
                <c:pt idx="0">
                  <c:v>Sum of Canopy Recruitment Score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'GP 2017-2018'!$A$4:$A$7</c:f>
              <c:multiLvlStrCache>
                <c:ptCount val="2"/>
                <c:lvl>
                  <c:pt idx="0">
                    <c:v>11-08-2017</c:v>
                  </c:pt>
                  <c:pt idx="1">
                    <c:v>17-08-2018</c:v>
                  </c:pt>
                </c:lvl>
                <c:lvl>
                  <c:pt idx="0">
                    <c:v>GP Southern planted area</c:v>
                  </c:pt>
                </c:lvl>
              </c:multiLvlStrCache>
            </c:multiLvlStrRef>
          </c:cat>
          <c:val>
            <c:numRef>
              <c:f>'GP 2017-2018'!$L$4:$L$7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</c:ser>
        <c:ser>
          <c:idx val="11"/>
          <c:order val="11"/>
          <c:tx>
            <c:strRef>
              <c:f>'GP 2017-2018'!$M$3</c:f>
              <c:strCache>
                <c:ptCount val="1"/>
                <c:pt idx="0">
                  <c:v>Sum of Vegetation Cover Over the Waterway Score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'GP 2017-2018'!$A$4:$A$7</c:f>
              <c:multiLvlStrCache>
                <c:ptCount val="2"/>
                <c:lvl>
                  <c:pt idx="0">
                    <c:v>11-08-2017</c:v>
                  </c:pt>
                  <c:pt idx="1">
                    <c:v>17-08-2018</c:v>
                  </c:pt>
                </c:lvl>
                <c:lvl>
                  <c:pt idx="0">
                    <c:v>GP Southern planted area</c:v>
                  </c:pt>
                </c:lvl>
              </c:multiLvlStrCache>
            </c:multiLvlStrRef>
          </c:cat>
          <c:val>
            <c:numRef>
              <c:f>'GP 2017-2018'!$M$4:$M$7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4888576"/>
        <c:axId val="199306624"/>
        <c:axId val="0"/>
      </c:bar3DChart>
      <c:catAx>
        <c:axId val="20488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306624"/>
        <c:crosses val="autoZero"/>
        <c:auto val="1"/>
        <c:lblAlgn val="ctr"/>
        <c:lblOffset val="100"/>
        <c:noMultiLvlLbl val="0"/>
      </c:catAx>
      <c:valAx>
        <c:axId val="19930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88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[Ecol Monit spreadsheet_24_08_2018 for distrib.xlsx]AP 2017_2018!PivotTable1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"/>
        <c:spPr>
          <a:solidFill>
            <a:schemeClr val="accent2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2"/>
        <c:spPr>
          <a:solidFill>
            <a:schemeClr val="accent3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3"/>
        <c:spPr>
          <a:solidFill>
            <a:schemeClr val="accent4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4"/>
        <c:spPr>
          <a:solidFill>
            <a:schemeClr val="accent5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5"/>
        <c:spPr>
          <a:solidFill>
            <a:schemeClr val="accent6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6"/>
        <c:spPr>
          <a:solidFill>
            <a:schemeClr val="accent1">
              <a:lumMod val="60000"/>
            </a:schemeClr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7"/>
        <c:spPr>
          <a:solidFill>
            <a:schemeClr val="accent2">
              <a:lumMod val="60000"/>
            </a:schemeClr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8"/>
        <c:spPr>
          <a:solidFill>
            <a:schemeClr val="accent3">
              <a:lumMod val="60000"/>
            </a:schemeClr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9"/>
        <c:spPr>
          <a:solidFill>
            <a:schemeClr val="accent4">
              <a:lumMod val="60000"/>
            </a:schemeClr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0"/>
        <c:spPr>
          <a:solidFill>
            <a:schemeClr val="accent5">
              <a:lumMod val="60000"/>
            </a:schemeClr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1"/>
        <c:spPr>
          <a:solidFill>
            <a:schemeClr val="accent6">
              <a:lumMod val="60000"/>
            </a:schemeClr>
          </a:solidFill>
          <a:ln>
            <a:noFill/>
          </a:ln>
          <a:effectLst/>
          <a:sp3d/>
        </c:spPr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'AP 2017_2018'!$B$3</c:f>
              <c:strCache>
                <c:ptCount val="1"/>
                <c:pt idx="0">
                  <c:v>Sum of Longitudinal Continuity Score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'AP 2017_2018'!$A$4:$A$19</c:f>
              <c:multiLvlStrCache>
                <c:ptCount val="6"/>
                <c:lvl>
                  <c:pt idx="0">
                    <c:v>2</c:v>
                  </c:pt>
                  <c:pt idx="1">
                    <c:v>2</c:v>
                  </c:pt>
                  <c:pt idx="2">
                    <c:v>1</c:v>
                  </c:pt>
                  <c:pt idx="3">
                    <c:v>1</c:v>
                  </c:pt>
                  <c:pt idx="4">
                    <c:v>3</c:v>
                  </c:pt>
                  <c:pt idx="5">
                    <c:v>3</c:v>
                  </c:pt>
                </c:lvl>
                <c:lvl>
                  <c:pt idx="0">
                    <c:v>28-07-2017</c:v>
                  </c:pt>
                  <c:pt idx="1">
                    <c:v>03-08-2018</c:v>
                  </c:pt>
                  <c:pt idx="2">
                    <c:v>14-07-2017</c:v>
                  </c:pt>
                  <c:pt idx="3">
                    <c:v>03-08-2018</c:v>
                  </c:pt>
                  <c:pt idx="4">
                    <c:v>28-07-2017</c:v>
                  </c:pt>
                  <c:pt idx="5">
                    <c:v>18-08-2018</c:v>
                  </c:pt>
                </c:lvl>
                <c:lvl>
                  <c:pt idx="0">
                    <c:v>AP Zone 11</c:v>
                  </c:pt>
                  <c:pt idx="2">
                    <c:v>AP Zone 2</c:v>
                  </c:pt>
                  <c:pt idx="4">
                    <c:v>AP Zone 8</c:v>
                  </c:pt>
                </c:lvl>
              </c:multiLvlStrCache>
            </c:multiLvlStrRef>
          </c:cat>
          <c:val>
            <c:numRef>
              <c:f>'AP 2017_2018'!$B$4:$B$19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tx>
            <c:strRef>
              <c:f>'AP 2017_2018'!$C$3</c:f>
              <c:strCache>
                <c:ptCount val="1"/>
                <c:pt idx="0">
                  <c:v>Sum of Shrub Cover Score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'AP 2017_2018'!$A$4:$A$19</c:f>
              <c:multiLvlStrCache>
                <c:ptCount val="6"/>
                <c:lvl>
                  <c:pt idx="0">
                    <c:v>2</c:v>
                  </c:pt>
                  <c:pt idx="1">
                    <c:v>2</c:v>
                  </c:pt>
                  <c:pt idx="2">
                    <c:v>1</c:v>
                  </c:pt>
                  <c:pt idx="3">
                    <c:v>1</c:v>
                  </c:pt>
                  <c:pt idx="4">
                    <c:v>3</c:v>
                  </c:pt>
                  <c:pt idx="5">
                    <c:v>3</c:v>
                  </c:pt>
                </c:lvl>
                <c:lvl>
                  <c:pt idx="0">
                    <c:v>28-07-2017</c:v>
                  </c:pt>
                  <c:pt idx="1">
                    <c:v>03-08-2018</c:v>
                  </c:pt>
                  <c:pt idx="2">
                    <c:v>14-07-2017</c:v>
                  </c:pt>
                  <c:pt idx="3">
                    <c:v>03-08-2018</c:v>
                  </c:pt>
                  <c:pt idx="4">
                    <c:v>28-07-2017</c:v>
                  </c:pt>
                  <c:pt idx="5">
                    <c:v>18-08-2018</c:v>
                  </c:pt>
                </c:lvl>
                <c:lvl>
                  <c:pt idx="0">
                    <c:v>AP Zone 11</c:v>
                  </c:pt>
                  <c:pt idx="2">
                    <c:v>AP Zone 2</c:v>
                  </c:pt>
                  <c:pt idx="4">
                    <c:v>AP Zone 8</c:v>
                  </c:pt>
                </c:lvl>
              </c:multiLvlStrCache>
            </c:multiLvlStrRef>
          </c:cat>
          <c:val>
            <c:numRef>
              <c:f>'AP 2017_2018'!$C$4:$C$19</c:f>
              <c:numCache>
                <c:formatCode>General</c:formatCode>
                <c:ptCount val="6"/>
                <c:pt idx="1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</c:ser>
        <c:ser>
          <c:idx val="2"/>
          <c:order val="2"/>
          <c:tx>
            <c:strRef>
              <c:f>'AP 2017_2018'!$D$3</c:f>
              <c:strCache>
                <c:ptCount val="1"/>
                <c:pt idx="0">
                  <c:v>Sum of Width of Riparian Vegetation Score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multiLvlStrRef>
              <c:f>'AP 2017_2018'!$A$4:$A$19</c:f>
              <c:multiLvlStrCache>
                <c:ptCount val="6"/>
                <c:lvl>
                  <c:pt idx="0">
                    <c:v>2</c:v>
                  </c:pt>
                  <c:pt idx="1">
                    <c:v>2</c:v>
                  </c:pt>
                  <c:pt idx="2">
                    <c:v>1</c:v>
                  </c:pt>
                  <c:pt idx="3">
                    <c:v>1</c:v>
                  </c:pt>
                  <c:pt idx="4">
                    <c:v>3</c:v>
                  </c:pt>
                  <c:pt idx="5">
                    <c:v>3</c:v>
                  </c:pt>
                </c:lvl>
                <c:lvl>
                  <c:pt idx="0">
                    <c:v>28-07-2017</c:v>
                  </c:pt>
                  <c:pt idx="1">
                    <c:v>03-08-2018</c:v>
                  </c:pt>
                  <c:pt idx="2">
                    <c:v>14-07-2017</c:v>
                  </c:pt>
                  <c:pt idx="3">
                    <c:v>03-08-2018</c:v>
                  </c:pt>
                  <c:pt idx="4">
                    <c:v>28-07-2017</c:v>
                  </c:pt>
                  <c:pt idx="5">
                    <c:v>18-08-2018</c:v>
                  </c:pt>
                </c:lvl>
                <c:lvl>
                  <c:pt idx="0">
                    <c:v>AP Zone 11</c:v>
                  </c:pt>
                  <c:pt idx="2">
                    <c:v>AP Zone 2</c:v>
                  </c:pt>
                  <c:pt idx="4">
                    <c:v>AP Zone 8</c:v>
                  </c:pt>
                </c:lvl>
              </c:multiLvlStrCache>
            </c:multiLvlStrRef>
          </c:cat>
          <c:val>
            <c:numRef>
              <c:f>'AP 2017_2018'!$D$4:$D$19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3"/>
          <c:order val="3"/>
          <c:tx>
            <c:strRef>
              <c:f>'AP 2017_2018'!$E$3</c:f>
              <c:strCache>
                <c:ptCount val="1"/>
                <c:pt idx="0">
                  <c:v>Sum of Contiguous Vegetation Score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multiLvlStrRef>
              <c:f>'AP 2017_2018'!$A$4:$A$19</c:f>
              <c:multiLvlStrCache>
                <c:ptCount val="6"/>
                <c:lvl>
                  <c:pt idx="0">
                    <c:v>2</c:v>
                  </c:pt>
                  <c:pt idx="1">
                    <c:v>2</c:v>
                  </c:pt>
                  <c:pt idx="2">
                    <c:v>1</c:v>
                  </c:pt>
                  <c:pt idx="3">
                    <c:v>1</c:v>
                  </c:pt>
                  <c:pt idx="4">
                    <c:v>3</c:v>
                  </c:pt>
                  <c:pt idx="5">
                    <c:v>3</c:v>
                  </c:pt>
                </c:lvl>
                <c:lvl>
                  <c:pt idx="0">
                    <c:v>28-07-2017</c:v>
                  </c:pt>
                  <c:pt idx="1">
                    <c:v>03-08-2018</c:v>
                  </c:pt>
                  <c:pt idx="2">
                    <c:v>14-07-2017</c:v>
                  </c:pt>
                  <c:pt idx="3">
                    <c:v>03-08-2018</c:v>
                  </c:pt>
                  <c:pt idx="4">
                    <c:v>28-07-2017</c:v>
                  </c:pt>
                  <c:pt idx="5">
                    <c:v>18-08-2018</c:v>
                  </c:pt>
                </c:lvl>
                <c:lvl>
                  <c:pt idx="0">
                    <c:v>AP Zone 11</c:v>
                  </c:pt>
                  <c:pt idx="2">
                    <c:v>AP Zone 2</c:v>
                  </c:pt>
                  <c:pt idx="4">
                    <c:v>AP Zone 8</c:v>
                  </c:pt>
                </c:lvl>
              </c:multiLvlStrCache>
            </c:multiLvlStrRef>
          </c:cat>
          <c:val>
            <c:numRef>
              <c:f>'AP 2017_2018'!$E$4:$E$19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4"/>
          <c:order val="4"/>
          <c:tx>
            <c:strRef>
              <c:f>'AP 2017_2018'!$F$3</c:f>
              <c:strCache>
                <c:ptCount val="1"/>
                <c:pt idx="0">
                  <c:v>Sum of Adjacent Vegetation Score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multiLvlStrRef>
              <c:f>'AP 2017_2018'!$A$4:$A$19</c:f>
              <c:multiLvlStrCache>
                <c:ptCount val="6"/>
                <c:lvl>
                  <c:pt idx="0">
                    <c:v>2</c:v>
                  </c:pt>
                  <c:pt idx="1">
                    <c:v>2</c:v>
                  </c:pt>
                  <c:pt idx="2">
                    <c:v>1</c:v>
                  </c:pt>
                  <c:pt idx="3">
                    <c:v>1</c:v>
                  </c:pt>
                  <c:pt idx="4">
                    <c:v>3</c:v>
                  </c:pt>
                  <c:pt idx="5">
                    <c:v>3</c:v>
                  </c:pt>
                </c:lvl>
                <c:lvl>
                  <c:pt idx="0">
                    <c:v>28-07-2017</c:v>
                  </c:pt>
                  <c:pt idx="1">
                    <c:v>03-08-2018</c:v>
                  </c:pt>
                  <c:pt idx="2">
                    <c:v>14-07-2017</c:v>
                  </c:pt>
                  <c:pt idx="3">
                    <c:v>03-08-2018</c:v>
                  </c:pt>
                  <c:pt idx="4">
                    <c:v>28-07-2017</c:v>
                  </c:pt>
                  <c:pt idx="5">
                    <c:v>18-08-2018</c:v>
                  </c:pt>
                </c:lvl>
                <c:lvl>
                  <c:pt idx="0">
                    <c:v>AP Zone 11</c:v>
                  </c:pt>
                  <c:pt idx="2">
                    <c:v>AP Zone 2</c:v>
                  </c:pt>
                  <c:pt idx="4">
                    <c:v>AP Zone 8</c:v>
                  </c:pt>
                </c:lvl>
              </c:multiLvlStrCache>
            </c:multiLvlStrRef>
          </c:cat>
          <c:val>
            <c:numRef>
              <c:f>'AP 2017_2018'!$F$4:$F$19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  <c:ser>
          <c:idx val="5"/>
          <c:order val="5"/>
          <c:tx>
            <c:strRef>
              <c:f>'AP 2017_2018'!$G$3</c:f>
              <c:strCache>
                <c:ptCount val="1"/>
                <c:pt idx="0">
                  <c:v>Sum of Canopy Cover Score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multiLvlStrRef>
              <c:f>'AP 2017_2018'!$A$4:$A$19</c:f>
              <c:multiLvlStrCache>
                <c:ptCount val="6"/>
                <c:lvl>
                  <c:pt idx="0">
                    <c:v>2</c:v>
                  </c:pt>
                  <c:pt idx="1">
                    <c:v>2</c:v>
                  </c:pt>
                  <c:pt idx="2">
                    <c:v>1</c:v>
                  </c:pt>
                  <c:pt idx="3">
                    <c:v>1</c:v>
                  </c:pt>
                  <c:pt idx="4">
                    <c:v>3</c:v>
                  </c:pt>
                  <c:pt idx="5">
                    <c:v>3</c:v>
                  </c:pt>
                </c:lvl>
                <c:lvl>
                  <c:pt idx="0">
                    <c:v>28-07-2017</c:v>
                  </c:pt>
                  <c:pt idx="1">
                    <c:v>03-08-2018</c:v>
                  </c:pt>
                  <c:pt idx="2">
                    <c:v>14-07-2017</c:v>
                  </c:pt>
                  <c:pt idx="3">
                    <c:v>03-08-2018</c:v>
                  </c:pt>
                  <c:pt idx="4">
                    <c:v>28-07-2017</c:v>
                  </c:pt>
                  <c:pt idx="5">
                    <c:v>18-08-2018</c:v>
                  </c:pt>
                </c:lvl>
                <c:lvl>
                  <c:pt idx="0">
                    <c:v>AP Zone 11</c:v>
                  </c:pt>
                  <c:pt idx="2">
                    <c:v>AP Zone 2</c:v>
                  </c:pt>
                  <c:pt idx="4">
                    <c:v>AP Zone 8</c:v>
                  </c:pt>
                </c:lvl>
              </c:multiLvlStrCache>
            </c:multiLvlStrRef>
          </c:cat>
          <c:val>
            <c:numRef>
              <c:f>'AP 2017_2018'!$G$4:$G$19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ser>
          <c:idx val="6"/>
          <c:order val="6"/>
          <c:tx>
            <c:strRef>
              <c:f>'AP 2017_2018'!$H$3</c:f>
              <c:strCache>
                <c:ptCount val="1"/>
                <c:pt idx="0">
                  <c:v>Sum of Groundcover Score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'AP 2017_2018'!$A$4:$A$19</c:f>
              <c:multiLvlStrCache>
                <c:ptCount val="6"/>
                <c:lvl>
                  <c:pt idx="0">
                    <c:v>2</c:v>
                  </c:pt>
                  <c:pt idx="1">
                    <c:v>2</c:v>
                  </c:pt>
                  <c:pt idx="2">
                    <c:v>1</c:v>
                  </c:pt>
                  <c:pt idx="3">
                    <c:v>1</c:v>
                  </c:pt>
                  <c:pt idx="4">
                    <c:v>3</c:v>
                  </c:pt>
                  <c:pt idx="5">
                    <c:v>3</c:v>
                  </c:pt>
                </c:lvl>
                <c:lvl>
                  <c:pt idx="0">
                    <c:v>28-07-2017</c:v>
                  </c:pt>
                  <c:pt idx="1">
                    <c:v>03-08-2018</c:v>
                  </c:pt>
                  <c:pt idx="2">
                    <c:v>14-07-2017</c:v>
                  </c:pt>
                  <c:pt idx="3">
                    <c:v>03-08-2018</c:v>
                  </c:pt>
                  <c:pt idx="4">
                    <c:v>28-07-2017</c:v>
                  </c:pt>
                  <c:pt idx="5">
                    <c:v>18-08-2018</c:v>
                  </c:pt>
                </c:lvl>
                <c:lvl>
                  <c:pt idx="0">
                    <c:v>AP Zone 11</c:v>
                  </c:pt>
                  <c:pt idx="2">
                    <c:v>AP Zone 2</c:v>
                  </c:pt>
                  <c:pt idx="4">
                    <c:v>AP Zone 8</c:v>
                  </c:pt>
                </c:lvl>
              </c:multiLvlStrCache>
            </c:multiLvlStrRef>
          </c:cat>
          <c:val>
            <c:numRef>
              <c:f>'AP 2017_2018'!$H$4:$H$19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</c:ser>
        <c:ser>
          <c:idx val="7"/>
          <c:order val="7"/>
          <c:tx>
            <c:strRef>
              <c:f>'AP 2017_2018'!$I$3</c:f>
              <c:strCache>
                <c:ptCount val="1"/>
                <c:pt idx="0">
                  <c:v>Sum of Leaf Litter Score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'AP 2017_2018'!$A$4:$A$19</c:f>
              <c:multiLvlStrCache>
                <c:ptCount val="6"/>
                <c:lvl>
                  <c:pt idx="0">
                    <c:v>2</c:v>
                  </c:pt>
                  <c:pt idx="1">
                    <c:v>2</c:v>
                  </c:pt>
                  <c:pt idx="2">
                    <c:v>1</c:v>
                  </c:pt>
                  <c:pt idx="3">
                    <c:v>1</c:v>
                  </c:pt>
                  <c:pt idx="4">
                    <c:v>3</c:v>
                  </c:pt>
                  <c:pt idx="5">
                    <c:v>3</c:v>
                  </c:pt>
                </c:lvl>
                <c:lvl>
                  <c:pt idx="0">
                    <c:v>28-07-2017</c:v>
                  </c:pt>
                  <c:pt idx="1">
                    <c:v>03-08-2018</c:v>
                  </c:pt>
                  <c:pt idx="2">
                    <c:v>14-07-2017</c:v>
                  </c:pt>
                  <c:pt idx="3">
                    <c:v>03-08-2018</c:v>
                  </c:pt>
                  <c:pt idx="4">
                    <c:v>28-07-2017</c:v>
                  </c:pt>
                  <c:pt idx="5">
                    <c:v>18-08-2018</c:v>
                  </c:pt>
                </c:lvl>
                <c:lvl>
                  <c:pt idx="0">
                    <c:v>AP Zone 11</c:v>
                  </c:pt>
                  <c:pt idx="2">
                    <c:v>AP Zone 2</c:v>
                  </c:pt>
                  <c:pt idx="4">
                    <c:v>AP Zone 8</c:v>
                  </c:pt>
                </c:lvl>
              </c:multiLvlStrCache>
            </c:multiLvlStrRef>
          </c:cat>
          <c:val>
            <c:numRef>
              <c:f>'AP 2017_2018'!$I$4:$I$19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ser>
          <c:idx val="8"/>
          <c:order val="8"/>
          <c:tx>
            <c:strRef>
              <c:f>'AP 2017_2018'!$J$3</c:f>
              <c:strCache>
                <c:ptCount val="1"/>
                <c:pt idx="0">
                  <c:v>Sum of Fallen Log Score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'AP 2017_2018'!$A$4:$A$19</c:f>
              <c:multiLvlStrCache>
                <c:ptCount val="6"/>
                <c:lvl>
                  <c:pt idx="0">
                    <c:v>2</c:v>
                  </c:pt>
                  <c:pt idx="1">
                    <c:v>2</c:v>
                  </c:pt>
                  <c:pt idx="2">
                    <c:v>1</c:v>
                  </c:pt>
                  <c:pt idx="3">
                    <c:v>1</c:v>
                  </c:pt>
                  <c:pt idx="4">
                    <c:v>3</c:v>
                  </c:pt>
                  <c:pt idx="5">
                    <c:v>3</c:v>
                  </c:pt>
                </c:lvl>
                <c:lvl>
                  <c:pt idx="0">
                    <c:v>28-07-2017</c:v>
                  </c:pt>
                  <c:pt idx="1">
                    <c:v>03-08-2018</c:v>
                  </c:pt>
                  <c:pt idx="2">
                    <c:v>14-07-2017</c:v>
                  </c:pt>
                  <c:pt idx="3">
                    <c:v>03-08-2018</c:v>
                  </c:pt>
                  <c:pt idx="4">
                    <c:v>28-07-2017</c:v>
                  </c:pt>
                  <c:pt idx="5">
                    <c:v>18-08-2018</c:v>
                  </c:pt>
                </c:lvl>
                <c:lvl>
                  <c:pt idx="0">
                    <c:v>AP Zone 11</c:v>
                  </c:pt>
                  <c:pt idx="2">
                    <c:v>AP Zone 2</c:v>
                  </c:pt>
                  <c:pt idx="4">
                    <c:v>AP Zone 8</c:v>
                  </c:pt>
                </c:lvl>
              </c:multiLvlStrCache>
            </c:multiLvlStrRef>
          </c:cat>
          <c:val>
            <c:numRef>
              <c:f>'AP 2017_2018'!$J$4:$J$19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</c:ser>
        <c:ser>
          <c:idx val="9"/>
          <c:order val="9"/>
          <c:tx>
            <c:strRef>
              <c:f>'AP 2017_2018'!$K$3</c:f>
              <c:strCache>
                <c:ptCount val="1"/>
                <c:pt idx="0">
                  <c:v>Sum of Dead Tree Score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'AP 2017_2018'!$A$4:$A$19</c:f>
              <c:multiLvlStrCache>
                <c:ptCount val="6"/>
                <c:lvl>
                  <c:pt idx="0">
                    <c:v>2</c:v>
                  </c:pt>
                  <c:pt idx="1">
                    <c:v>2</c:v>
                  </c:pt>
                  <c:pt idx="2">
                    <c:v>1</c:v>
                  </c:pt>
                  <c:pt idx="3">
                    <c:v>1</c:v>
                  </c:pt>
                  <c:pt idx="4">
                    <c:v>3</c:v>
                  </c:pt>
                  <c:pt idx="5">
                    <c:v>3</c:v>
                  </c:pt>
                </c:lvl>
                <c:lvl>
                  <c:pt idx="0">
                    <c:v>28-07-2017</c:v>
                  </c:pt>
                  <c:pt idx="1">
                    <c:v>03-08-2018</c:v>
                  </c:pt>
                  <c:pt idx="2">
                    <c:v>14-07-2017</c:v>
                  </c:pt>
                  <c:pt idx="3">
                    <c:v>03-08-2018</c:v>
                  </c:pt>
                  <c:pt idx="4">
                    <c:v>28-07-2017</c:v>
                  </c:pt>
                  <c:pt idx="5">
                    <c:v>18-08-2018</c:v>
                  </c:pt>
                </c:lvl>
                <c:lvl>
                  <c:pt idx="0">
                    <c:v>AP Zone 11</c:v>
                  </c:pt>
                  <c:pt idx="2">
                    <c:v>AP Zone 2</c:v>
                  </c:pt>
                  <c:pt idx="4">
                    <c:v>AP Zone 8</c:v>
                  </c:pt>
                </c:lvl>
              </c:multiLvlStrCache>
            </c:multiLvlStrRef>
          </c:cat>
          <c:val>
            <c:numRef>
              <c:f>'AP 2017_2018'!$K$4:$K$19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'AP 2017_2018'!$L$3</c:f>
              <c:strCache>
                <c:ptCount val="1"/>
                <c:pt idx="0">
                  <c:v>Sum of Canopy Recruitment Score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'AP 2017_2018'!$A$4:$A$19</c:f>
              <c:multiLvlStrCache>
                <c:ptCount val="6"/>
                <c:lvl>
                  <c:pt idx="0">
                    <c:v>2</c:v>
                  </c:pt>
                  <c:pt idx="1">
                    <c:v>2</c:v>
                  </c:pt>
                  <c:pt idx="2">
                    <c:v>1</c:v>
                  </c:pt>
                  <c:pt idx="3">
                    <c:v>1</c:v>
                  </c:pt>
                  <c:pt idx="4">
                    <c:v>3</c:v>
                  </c:pt>
                  <c:pt idx="5">
                    <c:v>3</c:v>
                  </c:pt>
                </c:lvl>
                <c:lvl>
                  <c:pt idx="0">
                    <c:v>28-07-2017</c:v>
                  </c:pt>
                  <c:pt idx="1">
                    <c:v>03-08-2018</c:v>
                  </c:pt>
                  <c:pt idx="2">
                    <c:v>14-07-2017</c:v>
                  </c:pt>
                  <c:pt idx="3">
                    <c:v>03-08-2018</c:v>
                  </c:pt>
                  <c:pt idx="4">
                    <c:v>28-07-2017</c:v>
                  </c:pt>
                  <c:pt idx="5">
                    <c:v>18-08-2018</c:v>
                  </c:pt>
                </c:lvl>
                <c:lvl>
                  <c:pt idx="0">
                    <c:v>AP Zone 11</c:v>
                  </c:pt>
                  <c:pt idx="2">
                    <c:v>AP Zone 2</c:v>
                  </c:pt>
                  <c:pt idx="4">
                    <c:v>AP Zone 8</c:v>
                  </c:pt>
                </c:lvl>
              </c:multiLvlStrCache>
            </c:multiLvlStrRef>
          </c:cat>
          <c:val>
            <c:numRef>
              <c:f>'AP 2017_2018'!$L$4:$L$19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</c:numCache>
            </c:numRef>
          </c:val>
        </c:ser>
        <c:ser>
          <c:idx val="11"/>
          <c:order val="11"/>
          <c:tx>
            <c:strRef>
              <c:f>'AP 2017_2018'!$M$3</c:f>
              <c:strCache>
                <c:ptCount val="1"/>
                <c:pt idx="0">
                  <c:v>Sum of Vegetation Cover Over the Waterway Score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'AP 2017_2018'!$A$4:$A$19</c:f>
              <c:multiLvlStrCache>
                <c:ptCount val="6"/>
                <c:lvl>
                  <c:pt idx="0">
                    <c:v>2</c:v>
                  </c:pt>
                  <c:pt idx="1">
                    <c:v>2</c:v>
                  </c:pt>
                  <c:pt idx="2">
                    <c:v>1</c:v>
                  </c:pt>
                  <c:pt idx="3">
                    <c:v>1</c:v>
                  </c:pt>
                  <c:pt idx="4">
                    <c:v>3</c:v>
                  </c:pt>
                  <c:pt idx="5">
                    <c:v>3</c:v>
                  </c:pt>
                </c:lvl>
                <c:lvl>
                  <c:pt idx="0">
                    <c:v>28-07-2017</c:v>
                  </c:pt>
                  <c:pt idx="1">
                    <c:v>03-08-2018</c:v>
                  </c:pt>
                  <c:pt idx="2">
                    <c:v>14-07-2017</c:v>
                  </c:pt>
                  <c:pt idx="3">
                    <c:v>03-08-2018</c:v>
                  </c:pt>
                  <c:pt idx="4">
                    <c:v>28-07-2017</c:v>
                  </c:pt>
                  <c:pt idx="5">
                    <c:v>18-08-2018</c:v>
                  </c:pt>
                </c:lvl>
                <c:lvl>
                  <c:pt idx="0">
                    <c:v>AP Zone 11</c:v>
                  </c:pt>
                  <c:pt idx="2">
                    <c:v>AP Zone 2</c:v>
                  </c:pt>
                  <c:pt idx="4">
                    <c:v>AP Zone 8</c:v>
                  </c:pt>
                </c:lvl>
              </c:multiLvlStrCache>
            </c:multiLvlStrRef>
          </c:cat>
          <c:val>
            <c:numRef>
              <c:f>'AP 2017_2018'!$M$4:$M$19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9555072"/>
        <c:axId val="199303168"/>
        <c:axId val="0"/>
      </c:bar3DChart>
      <c:catAx>
        <c:axId val="19955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303168"/>
        <c:crosses val="autoZero"/>
        <c:auto val="1"/>
        <c:lblAlgn val="ctr"/>
        <c:lblOffset val="100"/>
        <c:noMultiLvlLbl val="0"/>
      </c:catAx>
      <c:valAx>
        <c:axId val="19930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5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[Ecol Monit spreadsheet_24_08_2018 for distrib.xlsx]DCP 2017-2018!PivotTable1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  <c:pivotFmt>
        <c:idx val="28"/>
        <c:marker>
          <c:symbol val="none"/>
        </c:marker>
      </c:pivotFmt>
      <c:pivotFmt>
        <c:idx val="29"/>
        <c:marker>
          <c:symbol val="none"/>
        </c:marker>
      </c:pivotFmt>
      <c:pivotFmt>
        <c:idx val="30"/>
        <c:marker>
          <c:symbol val="none"/>
        </c:marker>
      </c:pivotFmt>
      <c:pivotFmt>
        <c:idx val="31"/>
        <c:marker>
          <c:symbol val="none"/>
        </c:marker>
      </c:pivotFmt>
      <c:pivotFmt>
        <c:idx val="32"/>
        <c:marker>
          <c:symbol val="none"/>
        </c:marker>
      </c:pivotFmt>
      <c:pivotFmt>
        <c:idx val="33"/>
        <c:marker>
          <c:symbol val="none"/>
        </c:marker>
      </c:pivotFmt>
      <c:pivotFmt>
        <c:idx val="34"/>
        <c:marker>
          <c:symbol val="none"/>
        </c:marker>
      </c:pivotFmt>
      <c:pivotFmt>
        <c:idx val="35"/>
        <c:marker>
          <c:symbol val="none"/>
        </c:marker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'DCP 2017-2018'!$B$3</c:f>
              <c:strCache>
                <c:ptCount val="1"/>
                <c:pt idx="0">
                  <c:v>Sum of Contiguous Vegetation Score</c:v>
                </c:pt>
              </c:strCache>
            </c:strRef>
          </c:tx>
          <c:invertIfNegative val="0"/>
          <c:cat>
            <c:strRef>
              <c:f>'DCP 2017-2018'!$A$4:$A$6</c:f>
              <c:strCache>
                <c:ptCount val="2"/>
                <c:pt idx="0">
                  <c:v>28-07-2017</c:v>
                </c:pt>
                <c:pt idx="1">
                  <c:v>10-08-2018</c:v>
                </c:pt>
              </c:strCache>
            </c:strRef>
          </c:cat>
          <c:val>
            <c:numRef>
              <c:f>'DCP 2017-2018'!$B$4:$B$6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'DCP 2017-2018'!$C$3</c:f>
              <c:strCache>
                <c:ptCount val="1"/>
                <c:pt idx="0">
                  <c:v>Sum of Adjacent Vegetation Score</c:v>
                </c:pt>
              </c:strCache>
            </c:strRef>
          </c:tx>
          <c:invertIfNegative val="0"/>
          <c:cat>
            <c:strRef>
              <c:f>'DCP 2017-2018'!$A$4:$A$6</c:f>
              <c:strCache>
                <c:ptCount val="2"/>
                <c:pt idx="0">
                  <c:v>28-07-2017</c:v>
                </c:pt>
                <c:pt idx="1">
                  <c:v>10-08-2018</c:v>
                </c:pt>
              </c:strCache>
            </c:strRef>
          </c:cat>
          <c:val>
            <c:numRef>
              <c:f>'DCP 2017-2018'!$C$4:$C$6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'DCP 2017-2018'!$D$3</c:f>
              <c:strCache>
                <c:ptCount val="1"/>
                <c:pt idx="0">
                  <c:v>Sum of Width of Riparian Vegetation Score</c:v>
                </c:pt>
              </c:strCache>
            </c:strRef>
          </c:tx>
          <c:invertIfNegative val="0"/>
          <c:cat>
            <c:strRef>
              <c:f>'DCP 2017-2018'!$A$4:$A$6</c:f>
              <c:strCache>
                <c:ptCount val="2"/>
                <c:pt idx="0">
                  <c:v>28-07-2017</c:v>
                </c:pt>
                <c:pt idx="1">
                  <c:v>10-08-2018</c:v>
                </c:pt>
              </c:strCache>
            </c:strRef>
          </c:cat>
          <c:val>
            <c:numRef>
              <c:f>'DCP 2017-2018'!$D$4:$D$6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3"/>
          <c:order val="3"/>
          <c:tx>
            <c:strRef>
              <c:f>'DCP 2017-2018'!$E$3</c:f>
              <c:strCache>
                <c:ptCount val="1"/>
                <c:pt idx="0">
                  <c:v>Sum of Longitudinal Continuity Score</c:v>
                </c:pt>
              </c:strCache>
            </c:strRef>
          </c:tx>
          <c:invertIfNegative val="0"/>
          <c:cat>
            <c:strRef>
              <c:f>'DCP 2017-2018'!$A$4:$A$6</c:f>
              <c:strCache>
                <c:ptCount val="2"/>
                <c:pt idx="0">
                  <c:v>28-07-2017</c:v>
                </c:pt>
                <c:pt idx="1">
                  <c:v>10-08-2018</c:v>
                </c:pt>
              </c:strCache>
            </c:strRef>
          </c:cat>
          <c:val>
            <c:numRef>
              <c:f>'DCP 2017-2018'!$E$4:$E$6</c:f>
              <c:numCache>
                <c:formatCode>General</c:formatCode>
                <c:ptCount val="2"/>
                <c:pt idx="0">
                  <c:v>3</c:v>
                </c:pt>
                <c:pt idx="1">
                  <c:v>4</c:v>
                </c:pt>
              </c:numCache>
            </c:numRef>
          </c:val>
        </c:ser>
        <c:ser>
          <c:idx val="4"/>
          <c:order val="4"/>
          <c:tx>
            <c:strRef>
              <c:f>'DCP 2017-2018'!$F$3</c:f>
              <c:strCache>
                <c:ptCount val="1"/>
                <c:pt idx="0">
                  <c:v>Sum of Canopy Cover Score</c:v>
                </c:pt>
              </c:strCache>
            </c:strRef>
          </c:tx>
          <c:invertIfNegative val="0"/>
          <c:cat>
            <c:strRef>
              <c:f>'DCP 2017-2018'!$A$4:$A$6</c:f>
              <c:strCache>
                <c:ptCount val="2"/>
                <c:pt idx="0">
                  <c:v>28-07-2017</c:v>
                </c:pt>
                <c:pt idx="1">
                  <c:v>10-08-2018</c:v>
                </c:pt>
              </c:strCache>
            </c:strRef>
          </c:cat>
          <c:val>
            <c:numRef>
              <c:f>'DCP 2017-2018'!$F$4:$F$6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</c:ser>
        <c:ser>
          <c:idx val="5"/>
          <c:order val="5"/>
          <c:tx>
            <c:strRef>
              <c:f>'DCP 2017-2018'!$G$3</c:f>
              <c:strCache>
                <c:ptCount val="1"/>
                <c:pt idx="0">
                  <c:v>Sum of Shrub Cover Score</c:v>
                </c:pt>
              </c:strCache>
            </c:strRef>
          </c:tx>
          <c:invertIfNegative val="0"/>
          <c:cat>
            <c:strRef>
              <c:f>'DCP 2017-2018'!$A$4:$A$6</c:f>
              <c:strCache>
                <c:ptCount val="2"/>
                <c:pt idx="0">
                  <c:v>28-07-2017</c:v>
                </c:pt>
                <c:pt idx="1">
                  <c:v>10-08-2018</c:v>
                </c:pt>
              </c:strCache>
            </c:strRef>
          </c:cat>
          <c:val>
            <c:numRef>
              <c:f>'DCP 2017-2018'!$G$4:$G$6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</c:ser>
        <c:ser>
          <c:idx val="6"/>
          <c:order val="6"/>
          <c:tx>
            <c:strRef>
              <c:f>'DCP 2017-2018'!$H$3</c:f>
              <c:strCache>
                <c:ptCount val="1"/>
                <c:pt idx="0">
                  <c:v>Sum of Groundcover Score</c:v>
                </c:pt>
              </c:strCache>
            </c:strRef>
          </c:tx>
          <c:invertIfNegative val="0"/>
          <c:cat>
            <c:strRef>
              <c:f>'DCP 2017-2018'!$A$4:$A$6</c:f>
              <c:strCache>
                <c:ptCount val="2"/>
                <c:pt idx="0">
                  <c:v>28-07-2017</c:v>
                </c:pt>
                <c:pt idx="1">
                  <c:v>10-08-2018</c:v>
                </c:pt>
              </c:strCache>
            </c:strRef>
          </c:cat>
          <c:val>
            <c:numRef>
              <c:f>'DCP 2017-2018'!$H$4:$H$6</c:f>
              <c:numCache>
                <c:formatCode>General</c:formatCode>
                <c:ptCount val="2"/>
                <c:pt idx="0">
                  <c:v>4</c:v>
                </c:pt>
                <c:pt idx="1">
                  <c:v>5</c:v>
                </c:pt>
              </c:numCache>
            </c:numRef>
          </c:val>
        </c:ser>
        <c:ser>
          <c:idx val="7"/>
          <c:order val="7"/>
          <c:tx>
            <c:strRef>
              <c:f>'DCP 2017-2018'!$I$3</c:f>
              <c:strCache>
                <c:ptCount val="1"/>
                <c:pt idx="0">
                  <c:v>Sum of Vegetation Cover Over the Waterway Score</c:v>
                </c:pt>
              </c:strCache>
            </c:strRef>
          </c:tx>
          <c:invertIfNegative val="0"/>
          <c:cat>
            <c:strRef>
              <c:f>'DCP 2017-2018'!$A$4:$A$6</c:f>
              <c:strCache>
                <c:ptCount val="2"/>
                <c:pt idx="0">
                  <c:v>28-07-2017</c:v>
                </c:pt>
                <c:pt idx="1">
                  <c:v>10-08-2018</c:v>
                </c:pt>
              </c:strCache>
            </c:strRef>
          </c:cat>
          <c:val>
            <c:numRef>
              <c:f>'DCP 2017-2018'!$I$4:$I$6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8"/>
          <c:order val="8"/>
          <c:tx>
            <c:strRef>
              <c:f>'DCP 2017-2018'!$J$3</c:f>
              <c:strCache>
                <c:ptCount val="1"/>
                <c:pt idx="0">
                  <c:v>Sum of Canopy Recruitment Score</c:v>
                </c:pt>
              </c:strCache>
            </c:strRef>
          </c:tx>
          <c:invertIfNegative val="0"/>
          <c:cat>
            <c:strRef>
              <c:f>'DCP 2017-2018'!$A$4:$A$6</c:f>
              <c:strCache>
                <c:ptCount val="2"/>
                <c:pt idx="0">
                  <c:v>28-07-2017</c:v>
                </c:pt>
                <c:pt idx="1">
                  <c:v>10-08-2018</c:v>
                </c:pt>
              </c:strCache>
            </c:strRef>
          </c:cat>
          <c:val>
            <c:numRef>
              <c:f>'DCP 2017-2018'!$J$4:$J$6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</c:ser>
        <c:ser>
          <c:idx val="9"/>
          <c:order val="9"/>
          <c:tx>
            <c:strRef>
              <c:f>'DCP 2017-2018'!$K$3</c:f>
              <c:strCache>
                <c:ptCount val="1"/>
                <c:pt idx="0">
                  <c:v>Sum of Dead Tree Score</c:v>
                </c:pt>
              </c:strCache>
            </c:strRef>
          </c:tx>
          <c:invertIfNegative val="0"/>
          <c:cat>
            <c:strRef>
              <c:f>'DCP 2017-2018'!$A$4:$A$6</c:f>
              <c:strCache>
                <c:ptCount val="2"/>
                <c:pt idx="0">
                  <c:v>28-07-2017</c:v>
                </c:pt>
                <c:pt idx="1">
                  <c:v>10-08-2018</c:v>
                </c:pt>
              </c:strCache>
            </c:strRef>
          </c:cat>
          <c:val>
            <c:numRef>
              <c:f>'DCP 2017-2018'!$K$4:$K$6</c:f>
              <c:numCache>
                <c:formatCode>General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'DCP 2017-2018'!$L$3</c:f>
              <c:strCache>
                <c:ptCount val="1"/>
                <c:pt idx="0">
                  <c:v>Sum of Leaf Litter Score</c:v>
                </c:pt>
              </c:strCache>
            </c:strRef>
          </c:tx>
          <c:invertIfNegative val="0"/>
          <c:cat>
            <c:strRef>
              <c:f>'DCP 2017-2018'!$A$4:$A$6</c:f>
              <c:strCache>
                <c:ptCount val="2"/>
                <c:pt idx="0">
                  <c:v>28-07-2017</c:v>
                </c:pt>
                <c:pt idx="1">
                  <c:v>10-08-2018</c:v>
                </c:pt>
              </c:strCache>
            </c:strRef>
          </c:cat>
          <c:val>
            <c:numRef>
              <c:f>'DCP 2017-2018'!$L$4:$L$6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</c:ser>
        <c:ser>
          <c:idx val="11"/>
          <c:order val="11"/>
          <c:tx>
            <c:strRef>
              <c:f>'DCP 2017-2018'!$M$3</c:f>
              <c:strCache>
                <c:ptCount val="1"/>
                <c:pt idx="0">
                  <c:v>Sum of Fallen Log Score</c:v>
                </c:pt>
              </c:strCache>
            </c:strRef>
          </c:tx>
          <c:invertIfNegative val="0"/>
          <c:cat>
            <c:strRef>
              <c:f>'DCP 2017-2018'!$A$4:$A$6</c:f>
              <c:strCache>
                <c:ptCount val="2"/>
                <c:pt idx="0">
                  <c:v>28-07-2017</c:v>
                </c:pt>
                <c:pt idx="1">
                  <c:v>10-08-2018</c:v>
                </c:pt>
              </c:strCache>
            </c:strRef>
          </c:cat>
          <c:val>
            <c:numRef>
              <c:f>'DCP 2017-2018'!$M$4:$M$6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577664"/>
        <c:axId val="205801152"/>
        <c:axId val="0"/>
      </c:bar3DChart>
      <c:catAx>
        <c:axId val="20657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5801152"/>
        <c:crosses val="autoZero"/>
        <c:auto val="1"/>
        <c:lblAlgn val="ctr"/>
        <c:lblOffset val="100"/>
        <c:noMultiLvlLbl val="0"/>
      </c:catAx>
      <c:valAx>
        <c:axId val="205801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577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[Ecol Monit spreadsheet_24_08_2018 for distrib.xlsx]MF 2017-2018!PivotTable1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'MF 2017-2018'!$B$1</c:f>
              <c:strCache>
                <c:ptCount val="1"/>
                <c:pt idx="0">
                  <c:v>Sum of Total sum of Ecological Values Scores</c:v>
                </c:pt>
              </c:strCache>
            </c:strRef>
          </c:tx>
          <c:invertIfNegative val="0"/>
          <c:cat>
            <c:multiLvlStrRef>
              <c:f>'MF 2017-2018'!$A$2:$A$8</c:f>
              <c:multiLvlStrCache>
                <c:ptCount val="4"/>
                <c:lvl>
                  <c:pt idx="0">
                    <c:v>11-08-2017</c:v>
                  </c:pt>
                  <c:pt idx="1">
                    <c:v>05-08-2018</c:v>
                  </c:pt>
                  <c:pt idx="2">
                    <c:v>04-08-2017</c:v>
                  </c:pt>
                  <c:pt idx="3">
                    <c:v>05-08-2018</c:v>
                  </c:pt>
                </c:lvl>
                <c:lvl>
                  <c:pt idx="0">
                    <c:v>MF Section E Open Euc</c:v>
                  </c:pt>
                  <c:pt idx="2">
                    <c:v>MF Section I (Riparian)</c:v>
                  </c:pt>
                </c:lvl>
              </c:multiLvlStrCache>
            </c:multiLvlStrRef>
          </c:cat>
          <c:val>
            <c:numRef>
              <c:f>'MF 2017-2018'!$B$2:$B$8</c:f>
              <c:numCache>
                <c:formatCode>General</c:formatCode>
                <c:ptCount val="4"/>
                <c:pt idx="0">
                  <c:v>34.5</c:v>
                </c:pt>
                <c:pt idx="1">
                  <c:v>36.5</c:v>
                </c:pt>
                <c:pt idx="2">
                  <c:v>37</c:v>
                </c:pt>
                <c:pt idx="3">
                  <c:v>40</c:v>
                </c:pt>
              </c:numCache>
            </c:numRef>
          </c:val>
        </c:ser>
        <c:ser>
          <c:idx val="1"/>
          <c:order val="1"/>
          <c:tx>
            <c:strRef>
              <c:f>'MF 2017-2018'!$C$1</c:f>
              <c:strCache>
                <c:ptCount val="1"/>
                <c:pt idx="0">
                  <c:v>Sum of Total sum of Disturbance scores</c:v>
                </c:pt>
              </c:strCache>
            </c:strRef>
          </c:tx>
          <c:invertIfNegative val="0"/>
          <c:cat>
            <c:multiLvlStrRef>
              <c:f>'MF 2017-2018'!$A$2:$A$8</c:f>
              <c:multiLvlStrCache>
                <c:ptCount val="4"/>
                <c:lvl>
                  <c:pt idx="0">
                    <c:v>11-08-2017</c:v>
                  </c:pt>
                  <c:pt idx="1">
                    <c:v>05-08-2018</c:v>
                  </c:pt>
                  <c:pt idx="2">
                    <c:v>04-08-2017</c:v>
                  </c:pt>
                  <c:pt idx="3">
                    <c:v>05-08-2018</c:v>
                  </c:pt>
                </c:lvl>
                <c:lvl>
                  <c:pt idx="0">
                    <c:v>MF Section E Open Euc</c:v>
                  </c:pt>
                  <c:pt idx="2">
                    <c:v>MF Section I (Riparian)</c:v>
                  </c:pt>
                </c:lvl>
              </c:multiLvlStrCache>
            </c:multiLvlStrRef>
          </c:cat>
          <c:val>
            <c:numRef>
              <c:f>'MF 2017-2018'!$C$2:$C$8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6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79712"/>
        <c:axId val="205802880"/>
      </c:barChart>
      <c:catAx>
        <c:axId val="206579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5802880"/>
        <c:crosses val="autoZero"/>
        <c:auto val="1"/>
        <c:lblAlgn val="ctr"/>
        <c:lblOffset val="100"/>
        <c:noMultiLvlLbl val="0"/>
      </c:catAx>
      <c:valAx>
        <c:axId val="205802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579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1927412</xdr:colOff>
      <xdr:row>3</xdr:row>
      <xdr:rowOff>67235</xdr:rowOff>
    </xdr:from>
    <xdr:to>
      <xdr:col>3</xdr:col>
      <xdr:colOff>2151529</xdr:colOff>
      <xdr:row>48</xdr:row>
      <xdr:rowOff>123265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960840</xdr:colOff>
      <xdr:row>8</xdr:row>
      <xdr:rowOff>71280</xdr:rowOff>
    </xdr:from>
    <xdr:to>
      <xdr:col>6</xdr:col>
      <xdr:colOff>85320</xdr:colOff>
      <xdr:row>40</xdr:row>
      <xdr:rowOff>24480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17639</xdr:colOff>
      <xdr:row>7</xdr:row>
      <xdr:rowOff>27360</xdr:rowOff>
    </xdr:from>
    <xdr:to>
      <xdr:col>3</xdr:col>
      <xdr:colOff>752474</xdr:colOff>
      <xdr:row>40</xdr:row>
      <xdr:rowOff>28080</xdr:rowOff>
    </xdr:to>
    <xdr:graphicFrame macro="">
      <xdr:nvGraphicFramePr>
        <xdr:cNvPr id="2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400051</xdr:colOff>
      <xdr:row>6</xdr:row>
      <xdr:rowOff>142875</xdr:rowOff>
    </xdr:from>
    <xdr:to>
      <xdr:col>4</xdr:col>
      <xdr:colOff>981075</xdr:colOff>
      <xdr:row>38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962023</xdr:colOff>
      <xdr:row>1</xdr:row>
      <xdr:rowOff>123825</xdr:rowOff>
    </xdr:from>
    <xdr:to>
      <xdr:col>4</xdr:col>
      <xdr:colOff>1771649</xdr:colOff>
      <xdr:row>36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7</xdr:row>
      <xdr:rowOff>76200</xdr:rowOff>
    </xdr:from>
    <xdr:to>
      <xdr:col>4</xdr:col>
      <xdr:colOff>1666875</xdr:colOff>
      <xdr:row>43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419101</xdr:colOff>
      <xdr:row>14</xdr:row>
      <xdr:rowOff>47625</xdr:rowOff>
    </xdr:from>
    <xdr:to>
      <xdr:col>5</xdr:col>
      <xdr:colOff>895350</xdr:colOff>
      <xdr:row>44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yn" refreshedDate="43336.491298611109" createdVersion="5" refreshedVersion="5" minRefreshableVersion="3" recordCount="24">
  <cacheSource type="worksheet">
    <worksheetSource ref="A2:BX26" sheet="Data"/>
  </cacheSource>
  <cacheFields count="76">
    <cacheField name="Site" numFmtId="0">
      <sharedItems/>
    </cacheField>
    <cacheField name="Location" numFmtId="0">
      <sharedItems count="12">
        <s v="AP Zone 2"/>
        <s v="AP Zone 11"/>
        <s v="AP Zone 8"/>
        <s v="DCP “Riparian” Zone"/>
        <s v="MF Section I (Riparian)"/>
        <s v="MF Section E Open Euc"/>
        <s v="GP Southern planted area"/>
        <s v="GP Downstream of playground"/>
        <s v="BF Entrance to boardwalk"/>
        <s v="WP Northern Side/Eastern Bank (Area C)"/>
        <s v="WP Western side, upstream of footbridge (Area E)"/>
        <s v="WP New planting site adjacent to netball courts"/>
      </sharedItems>
    </cacheField>
    <cacheField name="Transect" numFmtId="0">
      <sharedItems containsSemiMixedTypes="0" containsString="0" containsNumber="1" containsInteger="1" minValue="1" maxValue="3"/>
    </cacheField>
    <cacheField name="Date" numFmtId="164">
      <sharedItems containsSemiMixedTypes="0" containsNonDate="0" containsDate="1" containsString="0" minDate="2017-07-14T00:00:00" maxDate="2018-08-19T00:00:00" count="14">
        <d v="2017-07-14T00:00:00"/>
        <d v="2018-08-03T00:00:00"/>
        <d v="2017-07-28T00:00:00"/>
        <d v="2018-08-18T00:00:00"/>
        <d v="2018-08-10T00:00:00"/>
        <d v="2017-08-04T00:00:00"/>
        <d v="2018-08-05T00:00:00"/>
        <d v="2017-08-11T00:00:00"/>
        <d v="2018-08-17T00:00:00"/>
        <d v="2017-08-18T00:00:00"/>
        <d v="2017-08-25T00:00:00"/>
        <d v="2018-08-09T00:00:00"/>
        <d v="2017-08-26T00:00:00"/>
        <d v="2018-08-16T00:00:00"/>
      </sharedItems>
    </cacheField>
    <cacheField name="Start time" numFmtId="165">
      <sharedItems containsSemiMixedTypes="0" containsNonDate="0" containsDate="1" containsString="0" minDate="1899-12-30T09:00:00" maxDate="1900-01-10T10:48:00"/>
    </cacheField>
    <cacheField name="Observers" numFmtId="0">
      <sharedItems/>
    </cacheField>
    <cacheField name="GPS Datum" numFmtId="0">
      <sharedItems containsBlank="1"/>
    </cacheField>
    <cacheField name="Latitude" numFmtId="166">
      <sharedItems containsString="0" containsBlank="1" containsNumber="1" minValue="27.488620000000001" maxValue="27.527570000000001"/>
    </cacheField>
    <cacheField name="Longitude" numFmtId="166">
      <sharedItems containsString="0" containsBlank="1" containsNumber="1" minValue="153.03888000000001" maxValue="153.07131999999999"/>
    </cacheField>
    <cacheField name="Latitude2" numFmtId="166">
      <sharedItems containsString="0" containsBlank="1" containsNumber="1" minValue="27.488659999999999" maxValue="27.527290000000001"/>
    </cacheField>
    <cacheField name="Longitude2" numFmtId="166">
      <sharedItems containsString="0" containsBlank="1" containsNumber="1" minValue="153.03882999999999" maxValue="153.07107999999999"/>
    </cacheField>
    <cacheField name="Photos Y/N" numFmtId="0">
      <sharedItems/>
    </cacheField>
    <cacheField name="RE Number" numFmtId="0">
      <sharedItems/>
    </cacheField>
    <cacheField name="Pre-clear RE" numFmtId="0">
      <sharedItems/>
    </cacheField>
    <cacheField name="Total length of gaps (m)" numFmtId="0">
      <sharedItems containsSemiMixedTypes="0" containsString="0" containsNumber="1" minValue="4.5" maxValue="138"/>
    </cacheField>
    <cacheField name="Total veg length (%)" numFmtId="0">
      <sharedItems containsSemiMixedTypes="0" containsString="0" containsNumber="1" minValue="8" maxValue="125"/>
    </cacheField>
    <cacheField name="No. of canopy gap ≥25m" numFmtId="0">
      <sharedItems containsSemiMixedTypes="0" containsString="0" containsNumber="1" containsInteger="1" minValue="0" maxValue="1"/>
    </cacheField>
    <cacheField name="Longitudinal Continuity Score" numFmtId="0">
      <sharedItems containsSemiMixedTypes="0" containsString="0" containsNumber="1" minValue="-0.5" maxValue="4"/>
    </cacheField>
    <cacheField name="Average channel width (m)" numFmtId="0">
      <sharedItems containsSemiMixedTypes="0" containsString="0" containsNumber="1" minValue="12" maxValue="59.08"/>
    </cacheField>
    <cacheField name="Average riparian vegetation width (m)" numFmtId="0">
      <sharedItems containsSemiMixedTypes="0" containsString="0" containsNumber="1" minValue="1.2" maxValue="171"/>
    </cacheField>
    <cacheField name="Width of Riparian Vegetation Score" numFmtId="0">
      <sharedItems containsSemiMixedTypes="0" containsString="0" containsNumber="1" containsInteger="1" minValue="0" maxValue="4"/>
    </cacheField>
    <cacheField name="Average contiguous terrestrial vegetation (m)" numFmtId="0">
      <sharedItems containsSemiMixedTypes="0" containsString="0" containsNumber="1" minValue="0" maxValue="16.600000000000001"/>
    </cacheField>
    <cacheField name="Contiguous Vegetation Score" numFmtId="0">
      <sharedItems containsSemiMixedTypes="0" containsString="0" containsNumber="1" containsInteger="1" minValue="0" maxValue="1"/>
    </cacheField>
    <cacheField name="Adjacent Vegetation Score" numFmtId="0">
      <sharedItems containsSemiMixedTypes="0" containsString="0" containsNumber="1" containsInteger="1" minValue="0" maxValue="1"/>
    </cacheField>
    <cacheField name="Total average (%)" numFmtId="0">
      <sharedItems containsSemiMixedTypes="0" containsString="0" containsNumber="1" minValue="0" maxValue="83.3"/>
    </cacheField>
    <cacheField name="Native average (%)" numFmtId="0">
      <sharedItems containsSemiMixedTypes="0" containsString="0" containsNumber="1" minValue="0" maxValue="83.3"/>
    </cacheField>
    <cacheField name="Exotic average (%)" numFmtId="0">
      <sharedItems containsSemiMixedTypes="0" containsString="0" containsNumber="1" minValue="0" maxValue="42"/>
    </cacheField>
    <cacheField name="Canopy Cover Score" numFmtId="0">
      <sharedItems containsSemiMixedTypes="0" containsString="0" containsNumber="1" containsInteger="1" minValue="0" maxValue="5"/>
    </cacheField>
    <cacheField name="Total average" numFmtId="0">
      <sharedItems containsString="0" containsBlank="1" containsNumber="1" minValue="0" maxValue="18"/>
    </cacheField>
    <cacheField name="Native average" numFmtId="0">
      <sharedItems containsString="0" containsBlank="1" containsNumber="1" minValue="0" maxValue="18"/>
    </cacheField>
    <cacheField name="Exotic average" numFmtId="0">
      <sharedItems containsString="0" containsBlank="1" containsNumber="1" minValue="0" maxValue="3"/>
    </cacheField>
    <cacheField name="Shrub Cover Score" numFmtId="0">
      <sharedItems containsString="0" containsBlank="1" containsNumber="1" containsInteger="1" minValue="0" maxValue="4"/>
    </cacheField>
    <cacheField name="Native groundcover average (%)" numFmtId="0">
      <sharedItems containsSemiMixedTypes="0" containsString="0" containsNumber="1" minValue="0" maxValue="67"/>
    </cacheField>
    <cacheField name="Exotic groundcover average (%)" numFmtId="0">
      <sharedItems containsSemiMixedTypes="0" containsString="0" containsNumber="1" minValue="0.8" maxValue="99"/>
    </cacheField>
    <cacheField name="Total (native+exotic)" numFmtId="0">
      <sharedItems containsSemiMixedTypes="0" containsString="0" containsNumber="1" minValue="0.8" maxValue="100"/>
    </cacheField>
    <cacheField name="Groundcover Score" numFmtId="0">
      <sharedItems containsSemiMixedTypes="0" containsString="0" containsNumber="1" containsInteger="1" minValue="0" maxValue="5"/>
    </cacheField>
    <cacheField name="Leaf litter wood debris average (%)" numFmtId="0">
      <sharedItems containsSemiMixedTypes="0" containsString="0" containsNumber="1" minValue="0" maxValue="99.2"/>
    </cacheField>
    <cacheField name="Leaf Litter Score" numFmtId="0">
      <sharedItems containsSemiMixedTypes="0" containsString="0" containsNumber="1" containsInteger="1" minValue="0" maxValue="5"/>
    </cacheField>
    <cacheField name="Rock average (%)" numFmtId="0">
      <sharedItems containsSemiMixedTypes="0" containsString="0" containsNumber="1" minValue="0" maxValue="4"/>
    </cacheField>
    <cacheField name="Bare ground average (%)" numFmtId="0">
      <sharedItems containsSemiMixedTypes="0" containsString="0" containsNumber="1" minValue="0" maxValue="49.3"/>
    </cacheField>
    <cacheField name="Number of fallen logs" numFmtId="0">
      <sharedItems containsString="0" containsBlank="1" containsNumber="1" containsInteger="1" minValue="0" maxValue="10"/>
    </cacheField>
    <cacheField name="Fallen Log Score" numFmtId="0">
      <sharedItems containsSemiMixedTypes="0" containsString="0" containsNumber="1" containsInteger="1" minValue="0" maxValue="5"/>
    </cacheField>
    <cacheField name="Number of standing dead trees" numFmtId="0">
      <sharedItems containsSemiMixedTypes="0" containsString="0" containsNumber="1" containsInteger="1" minValue="0" maxValue="6"/>
    </cacheField>
    <cacheField name="Dead Tree Score" numFmtId="0">
      <sharedItems containsSemiMixedTypes="0" containsString="0" containsNumber="1" containsInteger="1" minValue="0" maxValue="4"/>
    </cacheField>
    <cacheField name="Canopy Recruitment Score" numFmtId="0">
      <sharedItems containsSemiMixedTypes="0" containsString="0" containsNumber="1" containsInteger="1" minValue="0" maxValue="5"/>
    </cacheField>
    <cacheField name="Average vegetation cover over waterway (%)" numFmtId="0">
      <sharedItems containsSemiMixedTypes="0" containsString="0" containsNumber="1" containsInteger="1" minValue="1" maxValue="85"/>
    </cacheField>
    <cacheField name="Vegetation Cover Over the Waterway Score" numFmtId="0">
      <sharedItems containsSemiMixedTypes="0" containsString="0" containsNumber="1" containsInteger="1" minValue="0" maxValue="5"/>
    </cacheField>
    <cacheField name="Storm damage" numFmtId="0">
      <sharedItems containsSemiMixedTypes="0" containsString="0" containsNumber="1" containsInteger="1" minValue="0" maxValue="1"/>
    </cacheField>
    <cacheField name="Tree Clearing" numFmtId="0">
      <sharedItems containsSemiMixedTypes="0" containsString="0" containsNumber="1" containsInteger="1" minValue="0" maxValue="2"/>
    </cacheField>
    <cacheField name="Grazing" numFmtId="0">
      <sharedItems containsSemiMixedTypes="0" containsString="0" containsNumber="1" containsInteger="1" minValue="0" maxValue="0"/>
    </cacheField>
    <cacheField name="Extensive recent clearing" numFmtId="0">
      <sharedItems containsSemiMixedTypes="0" containsString="0" containsNumber="1" containsInteger="1" minValue="0" maxValue="3"/>
    </cacheField>
    <cacheField name="Human access" numFmtId="0">
      <sharedItems containsSemiMixedTypes="0" containsString="0" containsNumber="1" containsInteger="1" minValue="0" maxValue="3"/>
    </cacheField>
    <cacheField name="Rubbish and litter" numFmtId="0">
      <sharedItems containsSemiMixedTypes="0" containsString="0" containsNumber="1" containsInteger="1" minValue="0" maxValue="2"/>
    </cacheField>
    <cacheField name="Infrastructure" numFmtId="0">
      <sharedItems containsSemiMixedTypes="0" containsString="0" containsNumber="1" containsInteger="1" minValue="0" maxValue="2"/>
    </cacheField>
    <cacheField name="Fire" numFmtId="0">
      <sharedItems containsSemiMixedTypes="0" containsString="0" containsNumber="1" containsInteger="1" minValue="0" maxValue="1"/>
    </cacheField>
    <cacheField name="Weeds" numFmtId="0">
      <sharedItems containsSemiMixedTypes="0" containsString="0" containsNumber="1" containsInteger="1" minValue="0" maxValue="3"/>
    </cacheField>
    <cacheField name="Flow impacts" numFmtId="0">
      <sharedItems containsSemiMixedTypes="0" containsString="0" containsNumber="1" containsInteger="1" minValue="0" maxValue="2"/>
    </cacheField>
    <cacheField name="Erosion" numFmtId="0">
      <sharedItems containsSemiMixedTypes="0" containsString="0" containsNumber="1" containsInteger="1" minValue="0" maxValue="3"/>
    </cacheField>
    <cacheField name="Vines" numFmtId="0">
      <sharedItems containsSemiMixedTypes="0" containsString="0" containsNumber="1" containsInteger="1" minValue="0" maxValue="3"/>
    </cacheField>
    <cacheField name="Comments" numFmtId="0">
      <sharedItems/>
    </cacheField>
    <cacheField name="Tree Hollows" numFmtId="0">
      <sharedItems containsBlank="1"/>
    </cacheField>
    <cacheField name="Burrows" numFmtId="0">
      <sharedItems containsBlank="1"/>
    </cacheField>
    <cacheField name="Nests" numFmtId="0">
      <sharedItems containsBlank="1"/>
    </cacheField>
    <cacheField name="Canopy Cover suitable for shelter/perching and foraging" numFmtId="0">
      <sharedItems containsBlank="1"/>
    </cacheField>
    <cacheField name="Dense ground cover" numFmtId="0">
      <sharedItems containsBlank="1"/>
    </cacheField>
    <cacheField name="Flaking bark" numFmtId="0">
      <sharedItems containsBlank="1"/>
    </cacheField>
    <cacheField name="Rocky Outcroppings" numFmtId="0">
      <sharedItems containsBlank="1"/>
    </cacheField>
    <cacheField name="Woody Debris" numFmtId="0">
      <sharedItems containsBlank="1"/>
    </cacheField>
    <cacheField name="Crevices/Caves" numFmtId="0">
      <sharedItems containsBlank="1"/>
    </cacheField>
    <cacheField name="Sedges, reeds, and other vegetation around the watercourse" numFmtId="0">
      <sharedItems containsBlank="1"/>
    </cacheField>
    <cacheField name="Incidental fauna records" numFmtId="0">
      <sharedItems/>
    </cacheField>
    <cacheField name="Other biodiversity values" numFmtId="0">
      <sharedItems containsBlank="1"/>
    </cacheField>
    <cacheField name="Site connectivity" numFmtId="0">
      <sharedItems/>
    </cacheField>
    <cacheField name="Rehabilitation required? " numFmtId="0">
      <sharedItems containsBlank="1"/>
    </cacheField>
    <cacheField name="Total sum of Ecological Values Scores" numFmtId="0">
      <sharedItems containsSemiMixedTypes="0" containsString="0" containsNumber="1" minValue="8.5" maxValue="40"/>
    </cacheField>
    <cacheField name="Total sum of Disturbance scores" numFmtId="0">
      <sharedItems containsSemiMixedTypes="0" containsString="0" containsNumber="1" containsInteger="1" minValue="0" maxValue="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Lyn" refreshedDate="43336.491299074078" createdVersion="5" refreshedVersion="5" minRefreshableVersion="3" recordCount="24">
  <cacheSource type="worksheet">
    <worksheetSource ref="A2:CB26" sheet="Data"/>
  </cacheSource>
  <cacheFields count="80">
    <cacheField name="Site" numFmtId="0">
      <sharedItems/>
    </cacheField>
    <cacheField name="Location" numFmtId="0">
      <sharedItems count="12">
        <s v="AP Zone 2"/>
        <s v="AP Zone 11"/>
        <s v="AP Zone 8"/>
        <s v="DCP “Riparian” Zone"/>
        <s v="MF Section I (Riparian)"/>
        <s v="MF Section E Open Euc"/>
        <s v="GP Southern planted area"/>
        <s v="GP Downstream of playground"/>
        <s v="BF Entrance to boardwalk"/>
        <s v="WP Northern Side/Eastern Bank (Area C)"/>
        <s v="WP Western side, upstream of footbridge (Area E)"/>
        <s v="WP New planting site adjacent to netball courts"/>
      </sharedItems>
    </cacheField>
    <cacheField name="Transect" numFmtId="0">
      <sharedItems containsSemiMixedTypes="0" containsString="0" containsNumber="1" containsInteger="1" minValue="1" maxValue="3" count="3">
        <n v="1"/>
        <n v="2"/>
        <n v="3"/>
      </sharedItems>
    </cacheField>
    <cacheField name="Date" numFmtId="164">
      <sharedItems containsSemiMixedTypes="0" containsNonDate="0" containsDate="1" containsString="0" minDate="2017-07-14T00:00:00" maxDate="2018-08-19T00:00:00" count="14">
        <d v="2017-07-14T00:00:00"/>
        <d v="2018-08-03T00:00:00"/>
        <d v="2017-07-28T00:00:00"/>
        <d v="2018-08-18T00:00:00"/>
        <d v="2018-08-10T00:00:00"/>
        <d v="2017-08-04T00:00:00"/>
        <d v="2018-08-05T00:00:00"/>
        <d v="2017-08-11T00:00:00"/>
        <d v="2018-08-17T00:00:00"/>
        <d v="2017-08-18T00:00:00"/>
        <d v="2017-08-25T00:00:00"/>
        <d v="2018-08-09T00:00:00"/>
        <d v="2017-08-26T00:00:00"/>
        <d v="2018-08-16T00:00:00"/>
      </sharedItems>
    </cacheField>
    <cacheField name="Start time" numFmtId="165">
      <sharedItems containsSemiMixedTypes="0" containsNonDate="0" containsDate="1" containsString="0" minDate="1899-12-30T09:00:00" maxDate="1900-01-10T10:48:00"/>
    </cacheField>
    <cacheField name="Observers" numFmtId="0">
      <sharedItems/>
    </cacheField>
    <cacheField name="GPS Datum" numFmtId="0">
      <sharedItems containsBlank="1"/>
    </cacheField>
    <cacheField name="Latitude" numFmtId="166">
      <sharedItems containsString="0" containsBlank="1" containsNumber="1" minValue="27.488620000000001" maxValue="27.527570000000001"/>
    </cacheField>
    <cacheField name="Longitude" numFmtId="166">
      <sharedItems containsString="0" containsBlank="1" containsNumber="1" minValue="153.03888000000001" maxValue="153.07131999999999"/>
    </cacheField>
    <cacheField name="Latitude2" numFmtId="166">
      <sharedItems containsString="0" containsBlank="1" containsNumber="1" minValue="27.488659999999999" maxValue="27.527290000000001"/>
    </cacheField>
    <cacheField name="Longitude2" numFmtId="166">
      <sharedItems containsString="0" containsBlank="1" containsNumber="1" minValue="153.03882999999999" maxValue="153.07107999999999"/>
    </cacheField>
    <cacheField name="Photos Y/N" numFmtId="0">
      <sharedItems/>
    </cacheField>
    <cacheField name="RE Number" numFmtId="0">
      <sharedItems/>
    </cacheField>
    <cacheField name="Pre-clear RE" numFmtId="0">
      <sharedItems/>
    </cacheField>
    <cacheField name="Total length of gaps (m)" numFmtId="0">
      <sharedItems containsSemiMixedTypes="0" containsString="0" containsNumber="1" minValue="4.5" maxValue="138"/>
    </cacheField>
    <cacheField name="Total veg length (%)" numFmtId="0">
      <sharedItems containsSemiMixedTypes="0" containsString="0" containsNumber="1" minValue="8" maxValue="125"/>
    </cacheField>
    <cacheField name="No. of canopy gap ≥25m" numFmtId="0">
      <sharedItems containsSemiMixedTypes="0" containsString="0" containsNumber="1" containsInteger="1" minValue="0" maxValue="1"/>
    </cacheField>
    <cacheField name="Longitudinal Continuity Score" numFmtId="0">
      <sharedItems containsSemiMixedTypes="0" containsString="0" containsNumber="1" minValue="-0.5" maxValue="4"/>
    </cacheField>
    <cacheField name="Average channel width (m)" numFmtId="0">
      <sharedItems containsSemiMixedTypes="0" containsString="0" containsNumber="1" minValue="12" maxValue="59.08"/>
    </cacheField>
    <cacheField name="Average riparian vegetation width (m)" numFmtId="0">
      <sharedItems containsSemiMixedTypes="0" containsString="0" containsNumber="1" minValue="1.2" maxValue="171"/>
    </cacheField>
    <cacheField name="Width of Riparian Vegetation Score" numFmtId="0">
      <sharedItems containsSemiMixedTypes="0" containsString="0" containsNumber="1" containsInteger="1" minValue="0" maxValue="4"/>
    </cacheField>
    <cacheField name="Average contiguous terrestrial vegetation (m)" numFmtId="0">
      <sharedItems containsSemiMixedTypes="0" containsString="0" containsNumber="1" minValue="0" maxValue="16.600000000000001"/>
    </cacheField>
    <cacheField name="Contiguous Vegetation Score" numFmtId="0">
      <sharedItems containsSemiMixedTypes="0" containsString="0" containsNumber="1" containsInteger="1" minValue="0" maxValue="1"/>
    </cacheField>
    <cacheField name="Adjacent Vegetation Score" numFmtId="0">
      <sharedItems containsSemiMixedTypes="0" containsString="0" containsNumber="1" containsInteger="1" minValue="0" maxValue="1"/>
    </cacheField>
    <cacheField name="Total average (%)" numFmtId="0">
      <sharedItems containsSemiMixedTypes="0" containsString="0" containsNumber="1" minValue="0" maxValue="83.3"/>
    </cacheField>
    <cacheField name="Native average (%)" numFmtId="0">
      <sharedItems containsSemiMixedTypes="0" containsString="0" containsNumber="1" minValue="0" maxValue="83.3"/>
    </cacheField>
    <cacheField name="Exotic average (%)" numFmtId="0">
      <sharedItems containsSemiMixedTypes="0" containsString="0" containsNumber="1" minValue="0" maxValue="42"/>
    </cacheField>
    <cacheField name="Canopy Cover Score" numFmtId="0">
      <sharedItems containsSemiMixedTypes="0" containsString="0" containsNumber="1" containsInteger="1" minValue="0" maxValue="5"/>
    </cacheField>
    <cacheField name="Total average" numFmtId="0">
      <sharedItems containsString="0" containsBlank="1" containsNumber="1" minValue="0" maxValue="18"/>
    </cacheField>
    <cacheField name="Native average" numFmtId="0">
      <sharedItems containsString="0" containsBlank="1" containsNumber="1" minValue="0" maxValue="18"/>
    </cacheField>
    <cacheField name="Exotic average" numFmtId="0">
      <sharedItems containsString="0" containsBlank="1" containsNumber="1" minValue="0" maxValue="3"/>
    </cacheField>
    <cacheField name="Shrub Cover Score" numFmtId="0">
      <sharedItems containsString="0" containsBlank="1" containsNumber="1" containsInteger="1" minValue="0" maxValue="4"/>
    </cacheField>
    <cacheField name="Native groundcover average (%)" numFmtId="0">
      <sharedItems containsSemiMixedTypes="0" containsString="0" containsNumber="1" minValue="0" maxValue="67"/>
    </cacheField>
    <cacheField name="Exotic groundcover average (%)" numFmtId="0">
      <sharedItems containsSemiMixedTypes="0" containsString="0" containsNumber="1" minValue="0.8" maxValue="99"/>
    </cacheField>
    <cacheField name="Total (native+exotic)" numFmtId="0">
      <sharedItems containsSemiMixedTypes="0" containsString="0" containsNumber="1" minValue="0.8" maxValue="100"/>
    </cacheField>
    <cacheField name="Groundcover Score" numFmtId="0">
      <sharedItems containsSemiMixedTypes="0" containsString="0" containsNumber="1" containsInteger="1" minValue="0" maxValue="5"/>
    </cacheField>
    <cacheField name="Leaf litter wood debris average (%)" numFmtId="0">
      <sharedItems containsSemiMixedTypes="0" containsString="0" containsNumber="1" minValue="0" maxValue="99.2"/>
    </cacheField>
    <cacheField name="Leaf Litter Score" numFmtId="0">
      <sharedItems containsSemiMixedTypes="0" containsString="0" containsNumber="1" containsInteger="1" minValue="0" maxValue="5"/>
    </cacheField>
    <cacheField name="Rock average (%)" numFmtId="0">
      <sharedItems containsSemiMixedTypes="0" containsString="0" containsNumber="1" minValue="0" maxValue="4"/>
    </cacheField>
    <cacheField name="Bare ground average (%)" numFmtId="0">
      <sharedItems containsSemiMixedTypes="0" containsString="0" containsNumber="1" minValue="0" maxValue="49.3"/>
    </cacheField>
    <cacheField name="Number of fallen logs" numFmtId="0">
      <sharedItems containsString="0" containsBlank="1" containsNumber="1" containsInteger="1" minValue="0" maxValue="10"/>
    </cacheField>
    <cacheField name="Fallen Log Score" numFmtId="0">
      <sharedItems containsSemiMixedTypes="0" containsString="0" containsNumber="1" containsInteger="1" minValue="0" maxValue="5"/>
    </cacheField>
    <cacheField name="Number of standing dead trees" numFmtId="0">
      <sharedItems containsSemiMixedTypes="0" containsString="0" containsNumber="1" containsInteger="1" minValue="0" maxValue="6"/>
    </cacheField>
    <cacheField name="Dead Tree Score" numFmtId="0">
      <sharedItems containsSemiMixedTypes="0" containsString="0" containsNumber="1" containsInteger="1" minValue="0" maxValue="4"/>
    </cacheField>
    <cacheField name="Canopy Recruitment Score" numFmtId="0">
      <sharedItems containsSemiMixedTypes="0" containsString="0" containsNumber="1" containsInteger="1" minValue="0" maxValue="5"/>
    </cacheField>
    <cacheField name="Average vegetation cover over waterway (%)" numFmtId="0">
      <sharedItems containsSemiMixedTypes="0" containsString="0" containsNumber="1" containsInteger="1" minValue="1" maxValue="85"/>
    </cacheField>
    <cacheField name="Vegetation Cover Over the Waterway Score" numFmtId="0">
      <sharedItems containsSemiMixedTypes="0" containsString="0" containsNumber="1" containsInteger="1" minValue="0" maxValue="5"/>
    </cacheField>
    <cacheField name="Storm damage" numFmtId="0">
      <sharedItems containsSemiMixedTypes="0" containsString="0" containsNumber="1" containsInteger="1" minValue="0" maxValue="1"/>
    </cacheField>
    <cacheField name="Tree Clearing" numFmtId="0">
      <sharedItems containsSemiMixedTypes="0" containsString="0" containsNumber="1" containsInteger="1" minValue="0" maxValue="2"/>
    </cacheField>
    <cacheField name="Grazing" numFmtId="0">
      <sharedItems containsSemiMixedTypes="0" containsString="0" containsNumber="1" containsInteger="1" minValue="0" maxValue="0"/>
    </cacheField>
    <cacheField name="Extensive recent clearing" numFmtId="0">
      <sharedItems containsSemiMixedTypes="0" containsString="0" containsNumber="1" containsInteger="1" minValue="0" maxValue="3"/>
    </cacheField>
    <cacheField name="Human access" numFmtId="0">
      <sharedItems containsSemiMixedTypes="0" containsString="0" containsNumber="1" containsInteger="1" minValue="0" maxValue="3"/>
    </cacheField>
    <cacheField name="Rubbish and litter" numFmtId="0">
      <sharedItems containsSemiMixedTypes="0" containsString="0" containsNumber="1" containsInteger="1" minValue="0" maxValue="2"/>
    </cacheField>
    <cacheField name="Infrastructure" numFmtId="0">
      <sharedItems containsSemiMixedTypes="0" containsString="0" containsNumber="1" containsInteger="1" minValue="0" maxValue="2"/>
    </cacheField>
    <cacheField name="Fire" numFmtId="0">
      <sharedItems containsSemiMixedTypes="0" containsString="0" containsNumber="1" containsInteger="1" minValue="0" maxValue="1"/>
    </cacheField>
    <cacheField name="Weeds" numFmtId="0">
      <sharedItems containsSemiMixedTypes="0" containsString="0" containsNumber="1" containsInteger="1" minValue="0" maxValue="3"/>
    </cacheField>
    <cacheField name="Flow impacts" numFmtId="0">
      <sharedItems containsSemiMixedTypes="0" containsString="0" containsNumber="1" containsInteger="1" minValue="0" maxValue="2"/>
    </cacheField>
    <cacheField name="Erosion" numFmtId="0">
      <sharedItems containsSemiMixedTypes="0" containsString="0" containsNumber="1" containsInteger="1" minValue="0" maxValue="3"/>
    </cacheField>
    <cacheField name="Vines" numFmtId="0">
      <sharedItems containsSemiMixedTypes="0" containsString="0" containsNumber="1" containsInteger="1" minValue="0" maxValue="3"/>
    </cacheField>
    <cacheField name="Comments" numFmtId="0">
      <sharedItems/>
    </cacheField>
    <cacheField name="Tree Hollows" numFmtId="0">
      <sharedItems containsBlank="1"/>
    </cacheField>
    <cacheField name="Burrows" numFmtId="0">
      <sharedItems containsBlank="1"/>
    </cacheField>
    <cacheField name="Nests" numFmtId="0">
      <sharedItems containsBlank="1"/>
    </cacheField>
    <cacheField name="Canopy Cover suitable for shelter/perching and foraging" numFmtId="0">
      <sharedItems containsBlank="1"/>
    </cacheField>
    <cacheField name="Dense ground cover" numFmtId="0">
      <sharedItems containsBlank="1"/>
    </cacheField>
    <cacheField name="Flaking bark" numFmtId="0">
      <sharedItems containsBlank="1"/>
    </cacheField>
    <cacheField name="Rocky Outcroppings" numFmtId="0">
      <sharedItems containsBlank="1"/>
    </cacheField>
    <cacheField name="Woody Debris" numFmtId="0">
      <sharedItems containsBlank="1"/>
    </cacheField>
    <cacheField name="Crevices/Caves" numFmtId="0">
      <sharedItems containsBlank="1"/>
    </cacheField>
    <cacheField name="Sedges, reeds, and other vegetation around the watercourse" numFmtId="0">
      <sharedItems containsBlank="1"/>
    </cacheField>
    <cacheField name="Incidental fauna records" numFmtId="0">
      <sharedItems/>
    </cacheField>
    <cacheField name="Other biodiversity values" numFmtId="0">
      <sharedItems containsBlank="1"/>
    </cacheField>
    <cacheField name="Site connectivity" numFmtId="0">
      <sharedItems/>
    </cacheField>
    <cacheField name="Rehabilitation required? " numFmtId="0">
      <sharedItems containsBlank="1"/>
    </cacheField>
    <cacheField name="Total sum of Ecological Values Scores" numFmtId="0">
      <sharedItems containsSemiMixedTypes="0" containsString="0" containsNumber="1" minValue="8.5" maxValue="40"/>
    </cacheField>
    <cacheField name="Total sum of Disturbance scores" numFmtId="0">
      <sharedItems containsSemiMixedTypes="0" containsString="0" containsNumber="1" containsInteger="1" minValue="0" maxValue="12"/>
    </cacheField>
    <cacheField name="Connectivity" numFmtId="1">
      <sharedItems containsSemiMixedTypes="0" containsString="0" containsNumber="1" containsInteger="1" minValue="5" maxValue="70"/>
    </cacheField>
    <cacheField name="Vegetation cover" numFmtId="0">
      <sharedItems containsSemiMixedTypes="0" containsString="0" containsNumber="1" minValue="50" maxValue="130"/>
    </cacheField>
    <cacheField name="Debris" numFmtId="0">
      <sharedItems containsSemiMixedTypes="0" containsString="0" containsNumber="1" containsInteger="1" minValue="0" maxValue="100"/>
    </cacheField>
    <cacheField name="Habitat features" numFmtId="1">
      <sharedItems containsSemiMixedTypes="0" containsString="0" containsNumber="1" minValue="0" maxValue="93.3333333333333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Lyn" refreshedDate="43336.491299305555" createdVersion="4" refreshedVersion="5" minRefreshableVersion="3" recordCount="4">
  <cacheSource type="worksheet">
    <worksheetSource ref="A1:AB5" sheet="Sheet2"/>
  </cacheSource>
  <cacheFields count="28">
    <cacheField name="Location" numFmtId="0">
      <sharedItems count="2">
        <s v="MF Section I (Riparian)"/>
        <s v="MF Section E Open Euc"/>
      </sharedItems>
    </cacheField>
    <cacheField name="Date" numFmtId="164">
      <sharedItems containsSemiMixedTypes="0" containsNonDate="0" containsDate="1" containsString="0" minDate="2017-08-04T00:00:00" maxDate="2018-08-06T00:00:00" count="3">
        <d v="2017-08-04T00:00:00"/>
        <d v="2018-08-05T00:00:00"/>
        <d v="2017-08-11T00:00:00"/>
      </sharedItems>
    </cacheField>
    <cacheField name="Longitudinal Continuity Score" numFmtId="0">
      <sharedItems containsSemiMixedTypes="0" containsString="0" containsNumber="1" minValue="-0.5" maxValue="3"/>
    </cacheField>
    <cacheField name="Width of Riparian Vegetation Score" numFmtId="0">
      <sharedItems containsSemiMixedTypes="0" containsString="0" containsNumber="1" containsInteger="1" minValue="2" maxValue="4"/>
    </cacheField>
    <cacheField name="Contiguous Vegetation Score" numFmtId="0">
      <sharedItems containsSemiMixedTypes="0" containsString="0" containsNumber="1" containsInteger="1" minValue="0" maxValue="0"/>
    </cacheField>
    <cacheField name="Adjacent Vegetation Score" numFmtId="0">
      <sharedItems containsSemiMixedTypes="0" containsString="0" containsNumber="1" containsInteger="1" minValue="0" maxValue="0"/>
    </cacheField>
    <cacheField name="Canopy Cover Score" numFmtId="0">
      <sharedItems containsSemiMixedTypes="0" containsString="0" containsNumber="1" containsInteger="1" minValue="4" maxValue="5"/>
    </cacheField>
    <cacheField name="Shrub Cover Score" numFmtId="0">
      <sharedItems containsString="0" containsBlank="1" containsNumber="1" containsInteger="1" minValue="2" maxValue="2"/>
    </cacheField>
    <cacheField name="Groundcover Score" numFmtId="0">
      <sharedItems containsSemiMixedTypes="0" containsString="0" containsNumber="1" containsInteger="1" minValue="4" maxValue="5"/>
    </cacheField>
    <cacheField name="Leaf Litter Score" numFmtId="0">
      <sharedItems containsSemiMixedTypes="0" containsString="0" containsNumber="1" containsInteger="1" minValue="5" maxValue="5"/>
    </cacheField>
    <cacheField name="Fallen Log Score" numFmtId="0">
      <sharedItems containsSemiMixedTypes="0" containsString="0" containsNumber="1" containsInteger="1" minValue="4" maxValue="5"/>
    </cacheField>
    <cacheField name="Dead Tree Score" numFmtId="0">
      <sharedItems containsSemiMixedTypes="0" containsString="0" containsNumber="1" containsInteger="1" minValue="2" maxValue="4"/>
    </cacheField>
    <cacheField name="Canopy Recruitment Score" numFmtId="0">
      <sharedItems containsSemiMixedTypes="0" containsString="0" containsNumber="1" containsInteger="1" minValue="5" maxValue="5"/>
    </cacheField>
    <cacheField name="Vegetation Cover Over the Waterway Score" numFmtId="0">
      <sharedItems containsSemiMixedTypes="0" containsString="0" containsNumber="1" containsInteger="1" minValue="4" maxValue="5"/>
    </cacheField>
    <cacheField name="Storm damage" numFmtId="0">
      <sharedItems containsSemiMixedTypes="0" containsString="0" containsNumber="1" containsInteger="1" minValue="0" maxValue="1"/>
    </cacheField>
    <cacheField name="Tree Clearing" numFmtId="0">
      <sharedItems containsSemiMixedTypes="0" containsString="0" containsNumber="1" containsInteger="1" minValue="0" maxValue="0"/>
    </cacheField>
    <cacheField name="Grazing" numFmtId="0">
      <sharedItems containsSemiMixedTypes="0" containsString="0" containsNumber="1" containsInteger="1" minValue="0" maxValue="0"/>
    </cacheField>
    <cacheField name="Extensive recent clearing" numFmtId="0">
      <sharedItems containsSemiMixedTypes="0" containsString="0" containsNumber="1" containsInteger="1" minValue="0" maxValue="1"/>
    </cacheField>
    <cacheField name="Human access" numFmtId="0">
      <sharedItems containsSemiMixedTypes="0" containsString="0" containsNumber="1" containsInteger="1" minValue="0" maxValue="2"/>
    </cacheField>
    <cacheField name="Rubbish and litter" numFmtId="0">
      <sharedItems containsSemiMixedTypes="0" containsString="0" containsNumber="1" containsInteger="1" minValue="0" maxValue="2"/>
    </cacheField>
    <cacheField name="Infrastructure" numFmtId="0">
      <sharedItems containsSemiMixedTypes="0" containsString="0" containsNumber="1" containsInteger="1" minValue="0" maxValue="2"/>
    </cacheField>
    <cacheField name="Fire" numFmtId="0">
      <sharedItems containsSemiMixedTypes="0" containsString="0" containsNumber="1" containsInteger="1" minValue="0" maxValue="0"/>
    </cacheField>
    <cacheField name="Weeds" numFmtId="0">
      <sharedItems containsSemiMixedTypes="0" containsString="0" containsNumber="1" containsInteger="1" minValue="1" maxValue="2"/>
    </cacheField>
    <cacheField name="Flow impacts" numFmtId="0">
      <sharedItems containsSemiMixedTypes="0" containsString="0" containsNumber="1" containsInteger="1" minValue="0" maxValue="0"/>
    </cacheField>
    <cacheField name="Erosion" numFmtId="0">
      <sharedItems containsSemiMixedTypes="0" containsString="0" containsNumber="1" containsInteger="1" minValue="0" maxValue="1"/>
    </cacheField>
    <cacheField name="Vines" numFmtId="0">
      <sharedItems containsSemiMixedTypes="0" containsString="0" containsNumber="1" containsInteger="1" minValue="0" maxValue="1"/>
    </cacheField>
    <cacheField name="Total sum of Ecological Values Scores" numFmtId="0">
      <sharedItems containsSemiMixedTypes="0" containsString="0" containsNumber="1" minValue="34.5" maxValue="40"/>
    </cacheField>
    <cacheField name="Total sum of Disturbance scores" numFmtId="0">
      <sharedItems containsSemiMixedTypes="0" containsString="0" containsNumber="1" containsInteger="1" minValue="2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Lyn" refreshedDate="43336.491299421294" createdVersion="4" refreshedVersion="5" minRefreshableVersion="3" recordCount="2">
  <cacheSource type="worksheet">
    <worksheetSource ref="A1:AY3" sheet="Sheet1"/>
  </cacheSource>
  <cacheFields count="51">
    <cacheField name="Site" numFmtId="0">
      <sharedItems/>
    </cacheField>
    <cacheField name="Location" numFmtId="0">
      <sharedItems/>
    </cacheField>
    <cacheField name="Transect" numFmtId="0">
      <sharedItems containsSemiMixedTypes="0" containsString="0" containsNumber="1" containsInteger="1" minValue="1" maxValue="1"/>
    </cacheField>
    <cacheField name="Date" numFmtId="164">
      <sharedItems containsSemiMixedTypes="0" containsNonDate="0" containsDate="1" containsString="0" minDate="2017-07-28T00:00:00" maxDate="2018-08-11T00:00:00" count="2">
        <d v="2017-07-28T00:00:00"/>
        <d v="2018-08-10T00:00:00"/>
      </sharedItems>
    </cacheField>
    <cacheField name="Total length of gaps (m)" numFmtId="0">
      <sharedItems containsSemiMixedTypes="0" containsString="0" containsNumber="1" minValue="4.5" maxValue="9.5"/>
    </cacheField>
    <cacheField name="Total veg length (%)" numFmtId="0">
      <sharedItems containsSemiMixedTypes="0" containsString="0" containsNumber="1" containsInteger="1" minValue="93" maxValue="97"/>
    </cacheField>
    <cacheField name="No. of canopy gap ≥25m" numFmtId="0">
      <sharedItems containsSemiMixedTypes="0" containsString="0" containsNumber="1" containsInteger="1" minValue="0" maxValue="0"/>
    </cacheField>
    <cacheField name="Longitudinal Continuity Score" numFmtId="0">
      <sharedItems containsSemiMixedTypes="0" containsString="0" containsNumber="1" containsInteger="1" minValue="3" maxValue="4"/>
    </cacheField>
    <cacheField name="Average channel width (m)" numFmtId="0">
      <sharedItems containsSemiMixedTypes="0" containsString="0" containsNumber="1" minValue="18.7" maxValue="20.66"/>
    </cacheField>
    <cacheField name="Average riparian vegetation width (m)" numFmtId="0">
      <sharedItems containsSemiMixedTypes="0" containsString="0" containsNumber="1" minValue="32.299999999999997" maxValue="35.4"/>
    </cacheField>
    <cacheField name="Width of Riparian Vegetation Score" numFmtId="0">
      <sharedItems containsSemiMixedTypes="0" containsString="0" containsNumber="1" containsInteger="1" minValue="2" maxValue="2"/>
    </cacheField>
    <cacheField name="Average contiguous terrestrial vegetation (m)" numFmtId="0">
      <sharedItems containsSemiMixedTypes="0" containsString="0" containsNumber="1" minValue="0" maxValue="16.600000000000001"/>
    </cacheField>
    <cacheField name="Contiguous Vegetation Score" numFmtId="0">
      <sharedItems containsSemiMixedTypes="0" containsString="0" containsNumber="1" containsInteger="1" minValue="0" maxValue="1"/>
    </cacheField>
    <cacheField name="Adjacent Vegetation Score" numFmtId="0">
      <sharedItems containsSemiMixedTypes="0" containsString="0" containsNumber="1" containsInteger="1" minValue="1" maxValue="1"/>
    </cacheField>
    <cacheField name="Total average (%)" numFmtId="0">
      <sharedItems containsSemiMixedTypes="0" containsString="0" containsNumber="1" containsInteger="1" minValue="60" maxValue="65"/>
    </cacheField>
    <cacheField name="Native average (%)" numFmtId="0">
      <sharedItems containsSemiMixedTypes="0" containsString="0" containsNumber="1" containsInteger="1" minValue="60" maxValue="65"/>
    </cacheField>
    <cacheField name="Exotic average (%)" numFmtId="0">
      <sharedItems containsSemiMixedTypes="0" containsString="0" containsNumber="1" containsInteger="1" minValue="0" maxValue="0"/>
    </cacheField>
    <cacheField name="Canopy Cover Score" numFmtId="0">
      <sharedItems containsSemiMixedTypes="0" containsString="0" containsNumber="1" containsInteger="1" minValue="5" maxValue="5"/>
    </cacheField>
    <cacheField name="Total average" numFmtId="0">
      <sharedItems containsSemiMixedTypes="0" containsString="0" containsNumber="1" containsInteger="1" minValue="0" maxValue="1"/>
    </cacheField>
    <cacheField name="Native average" numFmtId="0">
      <sharedItems containsSemiMixedTypes="0" containsString="0" containsNumber="1" containsInteger="1" minValue="0" maxValue="0"/>
    </cacheField>
    <cacheField name="Exotic average" numFmtId="0">
      <sharedItems containsSemiMixedTypes="0" containsString="0" containsNumber="1" containsInteger="1" minValue="0" maxValue="1"/>
    </cacheField>
    <cacheField name="Shrub Cover Score" numFmtId="0">
      <sharedItems containsSemiMixedTypes="0" containsString="0" containsNumber="1" containsInteger="1" minValue="0" maxValue="2"/>
    </cacheField>
    <cacheField name="Native groundcover average (%)" numFmtId="0">
      <sharedItems containsSemiMixedTypes="0" containsString="0" containsNumber="1" minValue="7.6" maxValue="15"/>
    </cacheField>
    <cacheField name="Exotic groundcover average (%)" numFmtId="0">
      <sharedItems containsSemiMixedTypes="0" containsString="0" containsNumber="1" minValue="35.6" maxValue="36.4"/>
    </cacheField>
    <cacheField name="Total (native+exotic)" numFmtId="0">
      <sharedItems containsSemiMixedTypes="0" containsString="0" containsNumber="1" minValue="44" maxValue="50.6"/>
    </cacheField>
    <cacheField name="Groundcover Score" numFmtId="0">
      <sharedItems containsSemiMixedTypes="0" containsString="0" containsNumber="1" containsInteger="1" minValue="4" maxValue="5"/>
    </cacheField>
    <cacheField name="Leaf litter wood debris average (%)" numFmtId="0">
      <sharedItems containsSemiMixedTypes="0" containsString="0" containsNumber="1" minValue="39.799999999999997" maxValue="41.6"/>
    </cacheField>
    <cacheField name="Leaf Litter Score" numFmtId="0">
      <sharedItems containsSemiMixedTypes="0" containsString="0" containsNumber="1" containsInteger="1" minValue="5" maxValue="5"/>
    </cacheField>
    <cacheField name="Rock average (%)" numFmtId="0">
      <sharedItems containsSemiMixedTypes="0" containsString="0" containsNumber="1" containsInteger="1" minValue="0" maxValue="1"/>
    </cacheField>
    <cacheField name="Bare ground average (%)" numFmtId="0">
      <sharedItems containsSemiMixedTypes="0" containsString="0" containsNumber="1" minValue="11.6" maxValue="13.4"/>
    </cacheField>
    <cacheField name="Number of fallen logs" numFmtId="0">
      <sharedItems containsString="0" containsBlank="1" containsNumber="1" containsInteger="1" minValue="10" maxValue="10"/>
    </cacheField>
    <cacheField name="Fallen Log Score" numFmtId="0">
      <sharedItems containsSemiMixedTypes="0" containsString="0" containsNumber="1" containsInteger="1" minValue="5" maxValue="5"/>
    </cacheField>
    <cacheField name="Number of standing dead trees" numFmtId="0">
      <sharedItems containsSemiMixedTypes="0" containsString="0" containsNumber="1" containsInteger="1" minValue="0" maxValue="2"/>
    </cacheField>
    <cacheField name="Dead Tree Score" numFmtId="0">
      <sharedItems containsSemiMixedTypes="0" containsString="0" containsNumber="1" containsInteger="1" minValue="0" maxValue="2"/>
    </cacheField>
    <cacheField name="Canopy Recruitment Score" numFmtId="0">
      <sharedItems containsSemiMixedTypes="0" containsString="0" containsNumber="1" containsInteger="1" minValue="5" maxValue="5"/>
    </cacheField>
    <cacheField name="Average vegetation cover over waterway (%)" numFmtId="0">
      <sharedItems containsSemiMixedTypes="0" containsString="0" containsNumber="1" containsInteger="1" minValue="5" maxValue="6"/>
    </cacheField>
    <cacheField name="Vegetation Cover Over the Waterway Score" numFmtId="0">
      <sharedItems containsSemiMixedTypes="0" containsString="0" containsNumber="1" containsInteger="1" minValue="0" maxValue="1"/>
    </cacheField>
    <cacheField name="Storm damage" numFmtId="0">
      <sharedItems containsSemiMixedTypes="0" containsString="0" containsNumber="1" containsInteger="1" minValue="1" maxValue="1"/>
    </cacheField>
    <cacheField name="Tree Clearing" numFmtId="0">
      <sharedItems containsSemiMixedTypes="0" containsString="0" containsNumber="1" containsInteger="1" minValue="0" maxValue="0"/>
    </cacheField>
    <cacheField name="Grazing" numFmtId="0">
      <sharedItems containsSemiMixedTypes="0" containsString="0" containsNumber="1" containsInteger="1" minValue="0" maxValue="0"/>
    </cacheField>
    <cacheField name="Extensive recent clearing" numFmtId="0">
      <sharedItems containsSemiMixedTypes="0" containsString="0" containsNumber="1" containsInteger="1" minValue="0" maxValue="0"/>
    </cacheField>
    <cacheField name="Human access" numFmtId="0">
      <sharedItems containsSemiMixedTypes="0" containsString="0" containsNumber="1" containsInteger="1" minValue="0" maxValue="1"/>
    </cacheField>
    <cacheField name="Rubbish and litter" numFmtId="0">
      <sharedItems containsSemiMixedTypes="0" containsString="0" containsNumber="1" containsInteger="1" minValue="1" maxValue="1"/>
    </cacheField>
    <cacheField name="Infrastructure" numFmtId="0">
      <sharedItems containsSemiMixedTypes="0" containsString="0" containsNumber="1" containsInteger="1" minValue="0" maxValue="1"/>
    </cacheField>
    <cacheField name="Fire" numFmtId="0">
      <sharedItems containsSemiMixedTypes="0" containsString="0" containsNumber="1" containsInteger="1" minValue="0" maxValue="0"/>
    </cacheField>
    <cacheField name="Weeds" numFmtId="0">
      <sharedItems containsSemiMixedTypes="0" containsString="0" containsNumber="1" containsInteger="1" minValue="1" maxValue="2"/>
    </cacheField>
    <cacheField name="Flow impacts" numFmtId="0">
      <sharedItems containsSemiMixedTypes="0" containsString="0" containsNumber="1" containsInteger="1" minValue="2" maxValue="2"/>
    </cacheField>
    <cacheField name="Erosion" numFmtId="0">
      <sharedItems containsSemiMixedTypes="0" containsString="0" containsNumber="1" containsInteger="1" minValue="0" maxValue="1"/>
    </cacheField>
    <cacheField name="Vines" numFmtId="0">
      <sharedItems containsSemiMixedTypes="0" containsString="0" containsNumber="1" containsInteger="1" minValue="0" maxValue="2"/>
    </cacheField>
    <cacheField name="Total sum of Ecological Values Scores" numFmtId="0">
      <sharedItems containsSemiMixedTypes="0" containsString="0" containsNumber="1" containsInteger="1" minValue="33" maxValue="33"/>
    </cacheField>
    <cacheField name="Total sum of Disturbance scores" numFmtId="0">
      <sharedItems containsSemiMixedTypes="0" containsString="0" containsNumber="1" containsInteger="1" minValue="5" maxValue="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s v="Arnwood Place"/>
    <x v="0"/>
    <n v="1"/>
    <x v="0"/>
    <d v="1899-12-30T10:00:00"/>
    <s v="Stephanie Ford, Jesse Campbell, Miranda Kelly"/>
    <s v="WGS84"/>
    <n v="27.51285"/>
    <n v="153.03888000000001"/>
    <n v="27.512360000000001"/>
    <n v="153.03882999999999"/>
    <s v="Y"/>
    <s v="Non-remnant"/>
    <s v="12.3.11"/>
    <n v="34.9"/>
    <n v="77"/>
    <n v="0"/>
    <n v="2"/>
    <n v="12.3"/>
    <n v="11.8"/>
    <n v="2"/>
    <n v="0"/>
    <n v="0"/>
    <n v="0"/>
    <n v="63"/>
    <n v="60"/>
    <n v="3.3"/>
    <n v="5"/>
    <m/>
    <m/>
    <m/>
    <m/>
    <n v="5.4"/>
    <n v="20.6"/>
    <n v="26"/>
    <n v="4"/>
    <n v="58.2"/>
    <n v="5"/>
    <n v="0"/>
    <n v="15.8"/>
    <n v="3"/>
    <n v="4"/>
    <n v="1"/>
    <n v="2"/>
    <n v="5"/>
    <n v="5"/>
    <n v="0"/>
    <n v="0"/>
    <n v="0"/>
    <n v="0"/>
    <n v="0"/>
    <n v="1"/>
    <n v="1"/>
    <n v="0"/>
    <n v="0"/>
    <n v="2"/>
    <n v="1"/>
    <n v="2"/>
    <n v="0"/>
    <s v="Some erosion on steep creek banks and sheet erosion on high bank.  Some regrowth of Tithonia."/>
    <s v="1 small termite nest, large fig trees present"/>
    <m/>
    <m/>
    <m/>
    <m/>
    <m/>
    <m/>
    <m/>
    <m/>
    <m/>
    <s v="Pacific black ducks, Kookaburras, "/>
    <s v="Previous and ongoing rehabilitation work, diverse species in the canopy including Quandongs"/>
    <s v="Only short lengths of riparian vegetation both upstream and downstream (concrete downstream), opposite bank has extensive weeds"/>
    <s v="In progress, ongoing maintenance required"/>
    <n v="29"/>
    <n v="7"/>
  </r>
  <r>
    <s v="Arnwood Place"/>
    <x v="0"/>
    <n v="1"/>
    <x v="1"/>
    <d v="1899-12-30T09:10:00"/>
    <s v="Stephanie Ford, Greg Neill, Matthew Zajzaczowski, Emma Barry, Georgia Quarry"/>
    <s v="WGS84"/>
    <n v="27.512810000000002"/>
    <n v="153.03888000000001"/>
    <n v="27.512319999999999"/>
    <n v="153.03885"/>
    <s v="Y"/>
    <s v="Non-remnant"/>
    <s v="12.3.11"/>
    <n v="14"/>
    <n v="91"/>
    <n v="0"/>
    <n v="3"/>
    <n v="13.3"/>
    <n v="11.8"/>
    <n v="1"/>
    <n v="0"/>
    <n v="0"/>
    <n v="0"/>
    <n v="43"/>
    <n v="41"/>
    <n v="3"/>
    <n v="4"/>
    <n v="3"/>
    <n v="2"/>
    <n v="1"/>
    <n v="2"/>
    <n v="4.2"/>
    <n v="26"/>
    <n v="30.2"/>
    <n v="4"/>
    <n v="69"/>
    <n v="5"/>
    <n v="0"/>
    <n v="1"/>
    <n v="3"/>
    <n v="4"/>
    <n v="0"/>
    <n v="0"/>
    <n v="5"/>
    <n v="5"/>
    <n v="0"/>
    <n v="0"/>
    <n v="0"/>
    <n v="0"/>
    <n v="0"/>
    <n v="1"/>
    <n v="1"/>
    <n v="0"/>
    <n v="0"/>
    <n v="1"/>
    <n v="0"/>
    <n v="1"/>
    <n v="1"/>
    <s v="Erosion on some creek banks. Some narrow tracks.  Dog entered vegetation and creek."/>
    <s v="N"/>
    <s v="N"/>
    <s v="N"/>
    <s v="Y"/>
    <s v="Y"/>
    <s v="Y"/>
    <s v="N"/>
    <s v="Y"/>
    <s v="N"/>
    <s v="Y"/>
    <s v="1 Kookaburra; 1 Pacific black duck; 1 hardhead;  small skink; 1 brown goshawk."/>
    <s v="Existing planting March 2017 after original one 2001."/>
    <s v="Part of Norman Creek corridor. Blocked at freeway both up- and downstream.  Connectivity upstream to Sandy Creek."/>
    <s v="Vine management needed.  Continued management of Japanese sunflower needed. "/>
    <n v="28"/>
    <n v="5"/>
  </r>
  <r>
    <s v="Arnwood Place"/>
    <x v="1"/>
    <n v="2"/>
    <x v="2"/>
    <d v="1899-12-30T10:10:00"/>
    <s v="Stephanie Ford, Jesse Campbell, Miranda Kelly Georgia Quarry"/>
    <s v="GDA94"/>
    <n v="27.513590000000001"/>
    <n v="153.04033999999999"/>
    <n v="27.513359999999999"/>
    <n v="153.03987000000001"/>
    <s v="Y"/>
    <s v="Non-remnant"/>
    <s v="12.3.11"/>
    <n v="31"/>
    <n v="79"/>
    <n v="0"/>
    <n v="2"/>
    <n v="17"/>
    <n v="17"/>
    <n v="2"/>
    <n v="0"/>
    <n v="0"/>
    <n v="1"/>
    <n v="42"/>
    <n v="42"/>
    <n v="0"/>
    <n v="4"/>
    <m/>
    <m/>
    <m/>
    <m/>
    <n v="15.4"/>
    <n v="62.4"/>
    <n v="77.8"/>
    <n v="5"/>
    <n v="18.2"/>
    <n v="4"/>
    <n v="0"/>
    <n v="4"/>
    <n v="5"/>
    <n v="5"/>
    <n v="6"/>
    <n v="4"/>
    <n v="5"/>
    <n v="10"/>
    <n v="2"/>
    <n v="0"/>
    <n v="0"/>
    <n v="0"/>
    <n v="0"/>
    <n v="1"/>
    <n v="1"/>
    <n v="0"/>
    <n v="0"/>
    <n v="3"/>
    <n v="1"/>
    <n v="3"/>
    <n v="1"/>
    <s v="Erosion on creek bank: caving in. Understorey weeds prolific: includes guinea grass, Callisia repens, Dyschoriste.  Also Madeira Vines"/>
    <m/>
    <m/>
    <m/>
    <m/>
    <m/>
    <m/>
    <m/>
    <m/>
    <m/>
    <m/>
    <s v="A lot of spiders"/>
    <s v="Previous rehabilitation 2001."/>
    <s v="Good connectivity both upstream and downstream, as well as terrestrial"/>
    <s v="Weeding needed, including vines. Planting of shrub layer and groundcover needed"/>
    <n v="33"/>
    <n v="10"/>
  </r>
  <r>
    <s v="Arnwood Place"/>
    <x v="1"/>
    <n v="2"/>
    <x v="1"/>
    <d v="1900-01-10T10:48:00"/>
    <s v="Stephanie Ford, Greg Neill, Matthew Zajzaczowski, Emma Barry, Georgia Quarry"/>
    <s v="WGS84"/>
    <n v="27.513590000000001"/>
    <n v="153.04033999999999"/>
    <n v="27.513470000000002"/>
    <n v="153.03989000000001"/>
    <s v="Y"/>
    <s v="Non-remnant"/>
    <s v="12.3.11"/>
    <n v="27.5"/>
    <n v="82"/>
    <n v="0"/>
    <n v="2"/>
    <n v="18"/>
    <n v="15.8"/>
    <n v="1"/>
    <n v="0"/>
    <n v="0"/>
    <n v="1"/>
    <n v="67"/>
    <n v="67"/>
    <n v="0"/>
    <n v="5"/>
    <n v="3"/>
    <n v="0"/>
    <n v="3"/>
    <n v="2"/>
    <n v="6"/>
    <n v="65"/>
    <n v="71"/>
    <n v="5"/>
    <n v="27.8"/>
    <n v="4"/>
    <n v="0"/>
    <n v="1.2"/>
    <n v="5"/>
    <n v="5"/>
    <n v="5"/>
    <n v="4"/>
    <n v="5"/>
    <n v="3"/>
    <n v="0"/>
    <n v="1"/>
    <n v="0"/>
    <n v="0"/>
    <n v="0"/>
    <n v="1"/>
    <n v="1"/>
    <n v="0"/>
    <n v="0"/>
    <n v="2"/>
    <n v="1"/>
    <n v="3"/>
    <n v="1"/>
    <s v="Previous storm damage.  Quite bad weeds in ground layer.  Severe erosion on creek bank itself."/>
    <s v="N"/>
    <s v="N"/>
    <s v="N"/>
    <s v="Y"/>
    <s v="Y"/>
    <s v="Y"/>
    <s v="Y"/>
    <s v="Y"/>
    <s v="N"/>
    <s v="N"/>
    <s v="2 willie wagtails; 2 scrubwrens; 1 silvereye; 1 currawong; 1 bf cuckooshrike; 1 wood duck; 1 oriole; Figbirds H."/>
    <s v="Previous rehabilitation 2001."/>
    <s v="Good upstream to Sandy Creek.  Cut at freeway. Nearby terrestrial vegetation."/>
    <s v="Banks caving in; Concrete culveret upstream under freeway - wildlife passage assistance needed?"/>
    <n v="33"/>
    <n v="10"/>
  </r>
  <r>
    <s v="Arnwood Place"/>
    <x v="2"/>
    <n v="3"/>
    <x v="2"/>
    <d v="1899-12-30T11:50:00"/>
    <s v="Stephanie Ford, Jesse Campbell, Miranda Kelly Georgia Quarry"/>
    <s v="GDA94"/>
    <n v="27.515696999999999"/>
    <n v="153.042653"/>
    <n v="27.515253999999999"/>
    <n v="153.042768"/>
    <s v="Y"/>
    <s v="Non-remnant"/>
    <s v="12.9-10.17c"/>
    <n v="37"/>
    <n v="75"/>
    <n v="0"/>
    <n v="2"/>
    <n v="19.329999999999998"/>
    <n v="11.2"/>
    <n v="1"/>
    <n v="10"/>
    <n v="1"/>
    <n v="0"/>
    <n v="56.6"/>
    <n v="56.6"/>
    <n v="0"/>
    <n v="5"/>
    <n v="0"/>
    <n v="0"/>
    <n v="0"/>
    <n v="0"/>
    <n v="0"/>
    <n v="0.8"/>
    <n v="0.8"/>
    <n v="0"/>
    <n v="99.2"/>
    <n v="5"/>
    <n v="0"/>
    <n v="0"/>
    <n v="0"/>
    <n v="0"/>
    <n v="0"/>
    <n v="0"/>
    <n v="2"/>
    <n v="10"/>
    <n v="2"/>
    <n v="0"/>
    <n v="0"/>
    <n v="0"/>
    <n v="0"/>
    <n v="1"/>
    <n v="1"/>
    <n v="1"/>
    <n v="0"/>
    <n v="1"/>
    <n v="1"/>
    <n v="0"/>
    <n v="0"/>
    <s v="Phone tower building on site, minor patch of weeds towards end of transect, at this stage mostly mulch, debris in water"/>
    <s v="Large E. Tereticornis on site: good for nesting"/>
    <m/>
    <m/>
    <m/>
    <m/>
    <m/>
    <m/>
    <m/>
    <m/>
    <m/>
    <s v="Butcherbird, scaly breasted lorikeet"/>
    <s v="Will be a tree planting site"/>
    <s v="Good connectivity to rest of arnwood place, however, not upstream"/>
    <s v="Major plantings required over mulch"/>
    <n v="18"/>
    <n v="5"/>
  </r>
  <r>
    <s v="Arnwood Place"/>
    <x v="2"/>
    <n v="3"/>
    <x v="3"/>
    <d v="1899-12-30T09:00:00"/>
    <s v="Stephanie Ford,MingMing,Merlin"/>
    <s v="WGS84"/>
    <n v="27.515630000000002"/>
    <n v="153.04263"/>
    <n v="27.515250000000002"/>
    <n v="153.0428"/>
    <s v="Y"/>
    <s v="Non-remnant"/>
    <s v="12.9-10.17c"/>
    <n v="34.1"/>
    <n v="77.3"/>
    <n v="0"/>
    <n v="2"/>
    <n v="20.7"/>
    <n v="10.5"/>
    <n v="1"/>
    <n v="13.3"/>
    <n v="1"/>
    <n v="1"/>
    <n v="60"/>
    <n v="60"/>
    <n v="0"/>
    <n v="5"/>
    <n v="18"/>
    <n v="18"/>
    <n v="0"/>
    <n v="4"/>
    <n v="19.8"/>
    <n v="3.4"/>
    <n v="23.2"/>
    <n v="4"/>
    <n v="76.8"/>
    <n v="5"/>
    <n v="0"/>
    <n v="0"/>
    <n v="3"/>
    <n v="4"/>
    <n v="0"/>
    <n v="0"/>
    <n v="5"/>
    <n v="20"/>
    <n v="2"/>
    <n v="0"/>
    <n v="0"/>
    <n v="0"/>
    <n v="0"/>
    <n v="0"/>
    <n v="0"/>
    <n v="0"/>
    <n v="0"/>
    <n v="0"/>
    <n v="0"/>
    <n v="0"/>
    <n v="0"/>
    <s v="a little dog poo; mobilephone tower nearby; some small weeds"/>
    <s v="Y"/>
    <s v="N"/>
    <s v="N"/>
    <s v="Y"/>
    <s v="Y"/>
    <s v="Y"/>
    <s v="N"/>
    <s v="Y"/>
    <s v="N"/>
    <s v="Y"/>
    <s v="Dusky moorhen, Noisy miners, Scrubwren(H) in 100-150, Galah"/>
    <s v="Shrub and groundcover planting 2017; Creek bank rehabilitation early 2000s"/>
    <s v="Some connectivity to Sandy Creek upstream;Good connectivity to Norman Creek"/>
    <s v="Control weeds at bottom of bank"/>
    <n v="33"/>
    <n v="0"/>
  </r>
  <r>
    <s v="Greenslopes DCP "/>
    <x v="3"/>
    <n v="1"/>
    <x v="2"/>
    <d v="1899-12-30T14:30:00"/>
    <s v="Stephanie Ford, Jesse Campbell, Miranda Kelly"/>
    <s v="GDA94"/>
    <n v="27.514250000000001"/>
    <n v="153.04419999999999"/>
    <n v="27.513940000000002"/>
    <n v="153.04387"/>
    <s v="Y"/>
    <s v="Non-remnant"/>
    <s v="12.11.3"/>
    <n v="9.5"/>
    <n v="93"/>
    <n v="0"/>
    <n v="3"/>
    <n v="20.66"/>
    <n v="35.4"/>
    <n v="2"/>
    <n v="16.600000000000001"/>
    <n v="1"/>
    <n v="1"/>
    <n v="65"/>
    <n v="65"/>
    <n v="0"/>
    <n v="5"/>
    <n v="0"/>
    <n v="0"/>
    <n v="0"/>
    <n v="0"/>
    <n v="7.6"/>
    <n v="36.4"/>
    <n v="44"/>
    <n v="4"/>
    <n v="41.6"/>
    <n v="5"/>
    <n v="1"/>
    <n v="13.4"/>
    <m/>
    <n v="5"/>
    <n v="2"/>
    <n v="2"/>
    <n v="5"/>
    <n v="6"/>
    <n v="1"/>
    <n v="1"/>
    <n v="0"/>
    <n v="0"/>
    <n v="0"/>
    <n v="1"/>
    <n v="1"/>
    <n v="1"/>
    <n v="0"/>
    <n v="2"/>
    <n v="2"/>
    <n v="1"/>
    <n v="2"/>
    <s v="Snapped trees from storm damage, sign posts, Madeira vines present but not in canopy"/>
    <s v="Termite nests and nest box present"/>
    <m/>
    <m/>
    <m/>
    <m/>
    <m/>
    <m/>
    <m/>
    <m/>
    <m/>
    <s v="Pardalote present"/>
    <s v="Previous and ongoing rehabilitation work"/>
    <s v="Connectivity interrupted by freeway"/>
    <s v="Vine treatment needed, more native groundcover plantings needed, weeding"/>
    <n v="33"/>
    <n v="11"/>
  </r>
  <r>
    <s v="Greenslopes DCP "/>
    <x v="3"/>
    <n v="1"/>
    <x v="4"/>
    <d v="1899-12-30T09:30:00"/>
    <s v="Stephanie Ford, Matthew Zajaczkowski"/>
    <s v="WGS84"/>
    <n v="27.514220000000002"/>
    <n v="153.04425000000001"/>
    <n v="27.514030000000002"/>
    <n v="153.04382000000001"/>
    <s v="Y"/>
    <s v="Non-remnant"/>
    <s v="12.11.3"/>
    <n v="4.5"/>
    <n v="97"/>
    <n v="0"/>
    <n v="4"/>
    <n v="18.7"/>
    <n v="32.299999999999997"/>
    <n v="2"/>
    <n v="0"/>
    <n v="0"/>
    <n v="1"/>
    <n v="60"/>
    <n v="60"/>
    <n v="0"/>
    <n v="5"/>
    <n v="1"/>
    <n v="0"/>
    <n v="1"/>
    <n v="2"/>
    <n v="15"/>
    <n v="35.6"/>
    <n v="50.6"/>
    <n v="5"/>
    <n v="39.799999999999997"/>
    <n v="5"/>
    <n v="0"/>
    <n v="11.6"/>
    <n v="10"/>
    <n v="5"/>
    <n v="0"/>
    <n v="0"/>
    <n v="5"/>
    <n v="5"/>
    <n v="0"/>
    <n v="1"/>
    <n v="0"/>
    <n v="0"/>
    <n v="0"/>
    <n v="0"/>
    <n v="1"/>
    <n v="0"/>
    <n v="0"/>
    <n v="1"/>
    <n v="2"/>
    <n v="0"/>
    <n v="0"/>
    <s v="Recruitment- Harpullia, Cupaniopsis, Flindersia, Tabernaemontana, archontophoenix, Glochidion, Homoalanthus; melicope. Prevous Veg/Foliage cover over waterway suss."/>
    <s v="N"/>
    <s v="N"/>
    <s v="N"/>
    <s v="Y"/>
    <s v="N"/>
    <s v="Y"/>
    <s v="N"/>
    <s v="Y"/>
    <s v="N"/>
    <s v="Y"/>
    <s v="Unidentified small bird calling (scrubwren), currawong calling, dusky moorhen &quot;, brush turkey, termite nest in tree."/>
    <s v="Long standing tree planting site. Good Eucalypt canopy + mix of rainforest species. Creek looks good, flowing."/>
    <s v="Cut at freeway. Weedy upstream but vegetated"/>
    <s v="Thick ruellia + other weeds on bark."/>
    <n v="33"/>
    <n v="5"/>
  </r>
  <r>
    <s v="Moorhen Flats"/>
    <x v="4"/>
    <n v="1"/>
    <x v="5"/>
    <d v="1899-12-30T10:30:00"/>
    <s v="Stephanie Ford, Jesse Campbell, Miranda Kelly"/>
    <s v="GDA94"/>
    <n v="27.505839999999999"/>
    <n v="153.04141000000001"/>
    <n v="27.491890000000001"/>
    <n v="153.04760999999999"/>
    <s v="Y"/>
    <s v="Non-remnant"/>
    <s v="12.3.20"/>
    <n v="24.2"/>
    <n v="83"/>
    <n v="0"/>
    <n v="3"/>
    <n v="13.33"/>
    <n v="104"/>
    <n v="4"/>
    <n v="0"/>
    <n v="0"/>
    <n v="0"/>
    <n v="55"/>
    <n v="55"/>
    <n v="0"/>
    <n v="5"/>
    <m/>
    <m/>
    <m/>
    <m/>
    <n v="13.2"/>
    <n v="10.199999999999999"/>
    <n v="23.4"/>
    <n v="4"/>
    <n v="53.6"/>
    <n v="5"/>
    <n v="1.4"/>
    <n v="21.6"/>
    <n v="5"/>
    <n v="5"/>
    <n v="2"/>
    <n v="2"/>
    <n v="5"/>
    <n v="50"/>
    <n v="4"/>
    <n v="0"/>
    <n v="0"/>
    <n v="0"/>
    <n v="1"/>
    <n v="2"/>
    <n v="1"/>
    <n v="1"/>
    <n v="0"/>
    <n v="1"/>
    <n v="0"/>
    <n v="0"/>
    <n v="0"/>
    <s v="This site has high human access, with a gravel path. Also a sewage inspecton point. There is evidence of recent weeding"/>
    <s v="Termite nests and nest boxes found"/>
    <m/>
    <m/>
    <m/>
    <m/>
    <m/>
    <m/>
    <m/>
    <m/>
    <m/>
    <s v="Bird survey conducted here, also evidence of possum scats, lots of spiders"/>
    <s v="Existing planting site, evidence of extensive recent weeding"/>
    <s v="Good connectivity"/>
    <s v="Further weeding"/>
    <n v="37"/>
    <n v="6"/>
  </r>
  <r>
    <s v="Moorhen Flats"/>
    <x v="4"/>
    <n v="1"/>
    <x v="6"/>
    <d v="1899-12-30T09:00:00"/>
    <s v="Stephanie Ford,Anna Petrova, Greg Neill, Aidan Brotherton, Ben Hampson"/>
    <s v="WGS84"/>
    <n v="27.49239"/>
    <n v="153.04737"/>
    <n v="27.491949999999999"/>
    <n v="153.04756"/>
    <s v="Y"/>
    <s v="Non-remnant"/>
    <s v="12.3.20"/>
    <n v="18.8"/>
    <n v="85"/>
    <n v="0"/>
    <n v="3"/>
    <n v="24"/>
    <n v="171"/>
    <n v="4"/>
    <n v="0"/>
    <n v="0"/>
    <n v="0"/>
    <n v="40"/>
    <n v="40"/>
    <n v="0"/>
    <n v="4"/>
    <n v="2.2999999999999998"/>
    <n v="2.2999999999999998"/>
    <n v="0"/>
    <n v="2"/>
    <n v="1.2"/>
    <n v="26.8"/>
    <n v="28"/>
    <n v="4"/>
    <n v="69.400000000000006"/>
    <n v="5"/>
    <n v="0"/>
    <n v="2.6"/>
    <n v="6"/>
    <n v="5"/>
    <n v="6"/>
    <n v="4"/>
    <n v="5"/>
    <n v="45"/>
    <n v="4"/>
    <n v="0"/>
    <n v="0"/>
    <n v="0"/>
    <n v="0"/>
    <n v="2"/>
    <n v="1"/>
    <n v="2"/>
    <n v="0"/>
    <n v="1"/>
    <n v="0"/>
    <n v="1"/>
    <n v="1"/>
    <s v="Evidence of trampling, one syringe, wet wipes, some old flood debris.  Concrete structure (septic tank?), various paths. Vines present but only small."/>
    <s v="Y"/>
    <s v="N"/>
    <s v="Y"/>
    <s v="Y"/>
    <s v="N"/>
    <s v="N"/>
    <s v="N"/>
    <s v="Y"/>
    <s v="N"/>
    <s v="Y"/>
    <s v="Bird survey conducted. Friarbirds, brown honeyeaters, fairywrens, rufuous whistler"/>
    <s v="Longstanding treeplantingsite, &gt;20 years; ongoing weeding and care by bushcare group"/>
    <s v="Little surrounding bushland; mangroves provide good connectivity all the way upstream to Stones Corner and downstream to the creek mouth.  Overland flow 0-2 times/year"/>
    <s v="Further planting of groundcovers and shrubs may assist wildlife."/>
    <n v="40"/>
    <n v="8"/>
  </r>
  <r>
    <s v="Moorhen Flats"/>
    <x v="5"/>
    <n v="2"/>
    <x v="7"/>
    <d v="1899-12-30T12:15:00"/>
    <s v="Stephanie Ford, Jesse Campbell, Miranda Kelly"/>
    <s v="GDA94"/>
    <n v="27.49192"/>
    <n v="153.04760999999999"/>
    <n v="27.491530000000001"/>
    <n v="153.04625999999999"/>
    <s v="Y"/>
    <s v="Non-remnant"/>
    <s v="12.3.20"/>
    <n v="59"/>
    <n v="60.6"/>
    <n v="1"/>
    <n v="0.5"/>
    <n v="29.3"/>
    <n v="72"/>
    <n v="2"/>
    <n v="0"/>
    <n v="0"/>
    <n v="0"/>
    <n v="31.6"/>
    <n v="31.6"/>
    <n v="0"/>
    <n v="4"/>
    <m/>
    <m/>
    <m/>
    <m/>
    <n v="1.6"/>
    <n v="33"/>
    <n v="34.6"/>
    <n v="4"/>
    <n v="65.400000000000006"/>
    <n v="5"/>
    <n v="0"/>
    <n v="0"/>
    <n v="5"/>
    <n v="5"/>
    <n v="4"/>
    <n v="4"/>
    <n v="5"/>
    <n v="85"/>
    <n v="5"/>
    <n v="1"/>
    <n v="0"/>
    <n v="0"/>
    <n v="0"/>
    <n v="0"/>
    <n v="2"/>
    <n v="0"/>
    <n v="0"/>
    <n v="2"/>
    <n v="0"/>
    <n v="0"/>
    <n v="0"/>
    <s v="Some snapped trees indicating storm damage, rubbish identified in the water, nearby evidence of fire damage."/>
    <s v="A lot of dead logs"/>
    <m/>
    <m/>
    <m/>
    <m/>
    <m/>
    <m/>
    <m/>
    <m/>
    <m/>
    <s v="Fairy wrens, noisy miners, plenty of bird life"/>
    <s v="Previous and ongoing rehabilitation work"/>
    <s v="Good through adjacent mangroves"/>
    <s v="Poor water quality with lots of rubbish(from looking at it) more planting and care o native seedlings"/>
    <n v="34.5"/>
    <n v="5"/>
  </r>
  <r>
    <s v="Moorhen Flats"/>
    <x v="5"/>
    <n v="2"/>
    <x v="6"/>
    <d v="1899-12-30T12:00:00"/>
    <s v="Stephanie Ford,Anna Petrova, Greg Neill, Aidan Brotherton, Ben Hampson"/>
    <s v="WGS84"/>
    <n v="27.49147"/>
    <n v="153.04580000000001"/>
    <n v="27.491479999999999"/>
    <n v="153.04633000000001"/>
    <s v="Y"/>
    <s v="Non-remnant"/>
    <s v="12.3.20"/>
    <n v="83.5"/>
    <n v="44.3"/>
    <n v="1"/>
    <n v="-0.5"/>
    <n v="20"/>
    <n v="66"/>
    <n v="3"/>
    <n v="0"/>
    <n v="0"/>
    <n v="0"/>
    <n v="12"/>
    <n v="12"/>
    <n v="1"/>
    <n v="4"/>
    <n v="1"/>
    <n v="1"/>
    <n v="0"/>
    <n v="2"/>
    <n v="42"/>
    <n v="18"/>
    <n v="60"/>
    <n v="5"/>
    <n v="37"/>
    <n v="5"/>
    <n v="0"/>
    <n v="2"/>
    <n v="3"/>
    <n v="4"/>
    <n v="6"/>
    <n v="4"/>
    <n v="5"/>
    <n v="80"/>
    <n v="5"/>
    <n v="0"/>
    <n v="0"/>
    <n v="0"/>
    <n v="0"/>
    <n v="0"/>
    <n v="0"/>
    <n v="0"/>
    <n v="0"/>
    <n v="2"/>
    <n v="0"/>
    <n v="0"/>
    <n v="0"/>
    <s v="Human access only by bushcare group.  Dog poo at start of transect.  Lots of weeds especially Dyschoriste and guinea grass.  Deposition rather than erosion in the creek. channel."/>
    <s v="N"/>
    <s v="N"/>
    <s v="N"/>
    <s v="Y"/>
    <s v="Y"/>
    <s v="Y"/>
    <s v="N"/>
    <s v="Y"/>
    <s v="N"/>
    <s v="Y"/>
    <s v="Grey fantail, brush turkey"/>
    <s v="Existing bushcare site.  Dense Phragmites area at end of transect."/>
    <s v="Little bushland in surrounding area.  Mangroves provide good connectivity through to creek mouth and back to Stones Corner.  Overland flow 0-1 times/year."/>
    <s v="Eventual control of guinea grass and replacement with natives; establishment of shrubs would be good for fauna."/>
    <n v="36.5"/>
    <n v="2"/>
  </r>
  <r>
    <s v="Glindemann Park"/>
    <x v="6"/>
    <n v="1"/>
    <x v="7"/>
    <d v="1899-12-30T15:00:00"/>
    <s v="Stephanie Ford, Jesse Campbell, Bridget Birstinghaus"/>
    <s v="GDA94"/>
    <n v="27.526890000000002"/>
    <n v="153.07078999999999"/>
    <n v="27.527290000000001"/>
    <n v="153.07103000000001"/>
    <s v="Y"/>
    <s v="Non-remnant"/>
    <s v="12.3.11"/>
    <n v="50"/>
    <n v="100"/>
    <n v="0"/>
    <n v="2"/>
    <n v="19.7"/>
    <n v="6.5"/>
    <n v="0"/>
    <n v="0"/>
    <n v="0"/>
    <n v="0"/>
    <n v="65"/>
    <n v="65"/>
    <n v="0"/>
    <n v="5"/>
    <n v="2.7"/>
    <n v="1.7"/>
    <n v="1"/>
    <n v="2"/>
    <n v="1.8"/>
    <n v="5.2"/>
    <n v="7"/>
    <n v="2"/>
    <n v="92.8"/>
    <n v="5"/>
    <n v="0.2"/>
    <n v="0"/>
    <n v="1"/>
    <n v="4"/>
    <n v="0"/>
    <n v="0"/>
    <n v="5"/>
    <n v="76"/>
    <n v="5"/>
    <n v="0"/>
    <n v="1"/>
    <n v="0"/>
    <n v="0"/>
    <n v="1"/>
    <n v="1"/>
    <n v="1"/>
    <n v="0"/>
    <n v="1"/>
    <n v="0"/>
    <n v="0"/>
    <n v="0"/>
    <s v="All large dead trees have been removed by Council at detriment to the overall score for the site."/>
    <s v="Termite nests present and burrows"/>
    <m/>
    <m/>
    <m/>
    <m/>
    <m/>
    <m/>
    <m/>
    <m/>
    <m/>
    <s v="Large number of Rainbow lorikeets, Kookaburras, Rosella"/>
    <s v="Evidence of dead trees being removed from site. Popular children’s park."/>
    <s v="Not great connectivity as it is a park"/>
    <s v="Ongoing maintenance required but fairly good otherwise"/>
    <n v="30"/>
    <n v="5"/>
  </r>
  <r>
    <s v="Glindemann Park"/>
    <x v="6"/>
    <n v="1"/>
    <x v="8"/>
    <d v="1899-12-30T10:45:00"/>
    <s v="Stephanie Ford, Matthew Zajaczkowski, Isla"/>
    <s v="WGS84"/>
    <n v="27.527570000000001"/>
    <n v="153.07131999999999"/>
    <n v="27.527229999999999"/>
    <n v="153.07107999999999"/>
    <s v="Y"/>
    <s v="Non-remnant"/>
    <s v="12.3.11"/>
    <n v="21.5"/>
    <n v="85.7"/>
    <n v="0"/>
    <n v="3"/>
    <n v="17.7"/>
    <n v="5.2"/>
    <n v="0"/>
    <n v="0"/>
    <n v="0"/>
    <n v="0"/>
    <n v="83.3"/>
    <n v="83.3"/>
    <n v="0"/>
    <n v="5"/>
    <n v="2.2999999999999998"/>
    <n v="2"/>
    <n v="0.3"/>
    <n v="2"/>
    <n v="4"/>
    <n v="0.8"/>
    <n v="4.8"/>
    <n v="2"/>
    <n v="84.4"/>
    <n v="5"/>
    <n v="0"/>
    <n v="10.8"/>
    <n v="6"/>
    <n v="5"/>
    <n v="1"/>
    <n v="2"/>
    <n v="5"/>
    <n v="62"/>
    <n v="5"/>
    <n v="0"/>
    <n v="0"/>
    <n v="0"/>
    <n v="0"/>
    <n v="1"/>
    <n v="1"/>
    <n v="1"/>
    <n v="0"/>
    <n v="0"/>
    <n v="0"/>
    <n v="0"/>
    <n v="0"/>
    <s v="Some human traffic/squashing. Some litter all along transects about 10 pieces. Pipe/sign. Good monkey rope."/>
    <s v="N"/>
    <s v="N"/>
    <s v="Y"/>
    <s v="Y"/>
    <s v="N"/>
    <s v="Y"/>
    <s v="Y"/>
    <s v="Y"/>
    <s v="Y"/>
    <s v="Y"/>
    <s v="Medium skink near waterway"/>
    <s v="Excellent creek restoration with natural rocks around waterway"/>
    <s v="Little connectivity upstream. Downstream connects the new creek restoration north of playground-but interrupted at playground."/>
    <s v="Western bank requires weed removal + planting."/>
    <n v="34"/>
    <n v="3"/>
  </r>
  <r>
    <s v="Glindemann Park"/>
    <x v="7"/>
    <n v="2"/>
    <x v="9"/>
    <d v="1899-12-30T09:45:00"/>
    <s v="Stephanie Ford, Jesse Campbell, Miranda Kelly"/>
    <s v="GDA94"/>
    <n v="27.525639999999999"/>
    <n v="153.06931"/>
    <n v="27.525310000000001"/>
    <n v="153.06901999999999"/>
    <s v="Y"/>
    <s v="Non-remnant"/>
    <s v="12.3.11"/>
    <n v="138"/>
    <n v="8"/>
    <n v="1"/>
    <n v="-0.5"/>
    <n v="12"/>
    <n v="1.2"/>
    <n v="0"/>
    <n v="0"/>
    <n v="0"/>
    <n v="1"/>
    <n v="0"/>
    <n v="0"/>
    <n v="0"/>
    <n v="0"/>
    <n v="0"/>
    <n v="0"/>
    <n v="0"/>
    <n v="0"/>
    <n v="1"/>
    <n v="99"/>
    <n v="100"/>
    <n v="5"/>
    <n v="0"/>
    <n v="0"/>
    <n v="0"/>
    <n v="0"/>
    <n v="0"/>
    <n v="0"/>
    <n v="0"/>
    <n v="0"/>
    <n v="0"/>
    <n v="60"/>
    <n v="4"/>
    <n v="0"/>
    <n v="0"/>
    <n v="0"/>
    <n v="3"/>
    <n v="0"/>
    <n v="1"/>
    <n v="0"/>
    <n v="0"/>
    <n v="3"/>
    <n v="0"/>
    <n v="1"/>
    <n v="3"/>
    <s v="Mown grass across 9x50m of transect area. Small amount of plastic rubbish noted. Extensive, sever weed impacts. Some banks have caved in. Glycine is rampant; Mile a minute present."/>
    <s v="Weed overgrowth and long grass beside creek is sufficient to provide cover for reptiles and small waterbirds."/>
    <m/>
    <m/>
    <m/>
    <m/>
    <m/>
    <m/>
    <m/>
    <m/>
    <m/>
    <s v="Noisy miners, Spotted Dove, Small moths and bees"/>
    <s v="Future site for creek restoration project"/>
    <s v="Upstream the creek is piped underground; playground and mown grass; isolated large trees; isolated large trees."/>
    <s v="Creek banks will be battered back and revegetated"/>
    <n v="8.5"/>
    <n v="11"/>
  </r>
  <r>
    <s v="Glindemann Park"/>
    <x v="7"/>
    <n v="2"/>
    <x v="8"/>
    <d v="1899-12-30T09:20:00"/>
    <s v="Stephanie, Isia, Matthew Zajaczkowski"/>
    <s v="GDA94"/>
    <m/>
    <m/>
    <m/>
    <m/>
    <s v="Y"/>
    <s v="Non-remnant"/>
    <s v="12.3.11"/>
    <n v="138"/>
    <n v="8"/>
    <n v="1"/>
    <n v="-0.5"/>
    <n v="17"/>
    <n v="10.9"/>
    <n v="0"/>
    <n v="0"/>
    <n v="0"/>
    <n v="1"/>
    <n v="0"/>
    <n v="0"/>
    <n v="0"/>
    <n v="0"/>
    <n v="0.3"/>
    <n v="0.3"/>
    <n v="0"/>
    <n v="0"/>
    <n v="2.2000000000000002"/>
    <n v="97.4"/>
    <n v="99.2"/>
    <n v="5"/>
    <n v="0"/>
    <n v="0"/>
    <n v="0.2"/>
    <n v="0.2"/>
    <n v="2"/>
    <n v="4"/>
    <n v="0"/>
    <n v="0"/>
    <n v="5"/>
    <n v="30"/>
    <n v="2"/>
    <n v="0"/>
    <n v="0"/>
    <n v="0"/>
    <n v="0"/>
    <n v="1"/>
    <n v="0"/>
    <n v="1"/>
    <n v="0"/>
    <n v="0"/>
    <n v="0"/>
    <n v="1"/>
    <n v="0"/>
    <s v="Species record: Melaleuca Waterhousea, Syzygium aunranticarpa HA- Walking on the planting; 2 or more plants pulled out. Inf. 1 rock sotmrwater drain. Erosion: soil around sedges eroded around top of holes."/>
    <s v="N"/>
    <s v="N"/>
    <s v="N"/>
    <s v="N"/>
    <s v="N"/>
    <s v="N"/>
    <s v="Y"/>
    <s v="Y"/>
    <s v="N"/>
    <s v="Y"/>
    <s v="White Ibis downstream"/>
    <s v="Creek restoration site June 2018, Logs instream installed especially"/>
    <s v="Creek piped under playground - probledownstream piped under Logan Rd. "/>
    <s v="Maintenance required. Rehab on opposite bank. "/>
    <n v="15.5"/>
    <n v="3"/>
  </r>
  <r>
    <s v="Bowies Flat"/>
    <x v="8"/>
    <n v="1"/>
    <x v="10"/>
    <d v="1899-12-30T13:00:00"/>
    <s v="Jesse Campbell, Greg Neill"/>
    <s v="GDA94"/>
    <n v="27.493929999999999"/>
    <n v="153.06531000000001"/>
    <n v="27.49438"/>
    <n v="153.06544"/>
    <s v="Y"/>
    <s v="Non-remnant"/>
    <s v="12.3.11"/>
    <n v="25"/>
    <n v="125"/>
    <n v="0"/>
    <n v="3"/>
    <n v="40"/>
    <n v="4.5999999999999996"/>
    <n v="0"/>
    <n v="0"/>
    <n v="0"/>
    <n v="0"/>
    <n v="63.3"/>
    <n v="63.3"/>
    <n v="0"/>
    <n v="5"/>
    <n v="8.3000000000000007"/>
    <n v="8.3000000000000007"/>
    <n v="0"/>
    <n v="2"/>
    <n v="41"/>
    <n v="10"/>
    <n v="51"/>
    <n v="5"/>
    <n v="35.6"/>
    <n v="5"/>
    <n v="0"/>
    <n v="13.4"/>
    <n v="1"/>
    <n v="4"/>
    <n v="0"/>
    <n v="0"/>
    <n v="5"/>
    <n v="1"/>
    <n v="0"/>
    <n v="0"/>
    <n v="0"/>
    <n v="0"/>
    <n v="0"/>
    <n v="1"/>
    <n v="1"/>
    <n v="0"/>
    <n v="0"/>
    <n v="1"/>
    <n v="0"/>
    <n v="0"/>
    <n v="1"/>
    <s v="A lot of human traffic in vicinity, mown grass park areas nearby.  Transect on artificial bund around wetland."/>
    <s v="Tree nests"/>
    <m/>
    <m/>
    <m/>
    <m/>
    <m/>
    <m/>
    <m/>
    <m/>
    <m/>
    <s v="White Ibis, Moorhens, Water Dragons, Ducks (Pacific Black, Hardhead), Little Australian Grebe"/>
    <s v="Council tree planting site"/>
    <s v="Good connectivity (?)"/>
    <s v="Small weeding needed"/>
    <n v="29"/>
    <n v="4"/>
  </r>
  <r>
    <s v="Bowies Flat"/>
    <x v="8"/>
    <n v="1"/>
    <x v="11"/>
    <d v="1899-12-30T09:15:00"/>
    <s v="Stephanie Ford, Matthew Zajaczkowski"/>
    <s v="WGS84"/>
    <n v="27.493960000000001"/>
    <n v="153.06531000000001"/>
    <n v="27.49436"/>
    <n v="153.06542999999999"/>
    <s v="Y"/>
    <s v="Non-remnant"/>
    <s v="12.3.11"/>
    <n v="16.5"/>
    <n v="96"/>
    <n v="0"/>
    <n v="4"/>
    <n v="59.08"/>
    <n v="3.7"/>
    <n v="0"/>
    <n v="0"/>
    <n v="0"/>
    <n v="0"/>
    <n v="42"/>
    <n v="42"/>
    <n v="42"/>
    <n v="4"/>
    <n v="0"/>
    <n v="0"/>
    <n v="0"/>
    <n v="0"/>
    <n v="28.4"/>
    <n v="15.4"/>
    <n v="21.9"/>
    <n v="4"/>
    <n v="47"/>
    <n v="5"/>
    <n v="1"/>
    <n v="22.5"/>
    <n v="1"/>
    <n v="4"/>
    <n v="0"/>
    <n v="0"/>
    <n v="5"/>
    <n v="1"/>
    <n v="0"/>
    <n v="0"/>
    <n v="0"/>
    <n v="0"/>
    <n v="0"/>
    <n v="1"/>
    <n v="1"/>
    <n v="0"/>
    <n v="0"/>
    <n v="1"/>
    <n v="0"/>
    <n v="1"/>
    <n v="1"/>
    <s v="Mile-a-minute requires treating+Guinea grass could be removed beside native grasses etc. Water quality appears to need improvement."/>
    <s v="N"/>
    <s v="N"/>
    <s v="Y (old)"/>
    <s v="Y"/>
    <s v="Y"/>
    <s v="Y"/>
    <s v="N"/>
    <s v="Y"/>
    <s v="N"/>
    <s v="Y"/>
    <s v="Noisy Miner, Pacific Black Duck, Hardhead, Ibis, Little Pied Cormorant, Dusky Moorhen, Purple Swamphen"/>
    <s v="Constructed wetland. Waterbird feeding."/>
    <s v="Blocked upstream+downstream by roads, units etc. Used to be in Bridgewater Creek Corridor"/>
    <m/>
    <n v="26"/>
    <n v="5"/>
  </r>
  <r>
    <s v="Wembley Park"/>
    <x v="9"/>
    <n v="1"/>
    <x v="12"/>
    <d v="1899-12-30T09:00:00"/>
    <s v="Cody Hoolihan, Damien Madden"/>
    <s v="GDA94"/>
    <n v="27.490169999999999"/>
    <n v="153.06339"/>
    <n v="27.489750000000001"/>
    <n v="153.06325000000001"/>
    <s v="Y"/>
    <s v="Non-remnant"/>
    <s v="12.3.11"/>
    <n v="66.3"/>
    <n v="83.7"/>
    <n v="1"/>
    <n v="0.5"/>
    <n v="17.600000000000001"/>
    <n v="11.6"/>
    <n v="1"/>
    <n v="0"/>
    <n v="0"/>
    <n v="0"/>
    <n v="35"/>
    <n v="35"/>
    <n v="0"/>
    <n v="4"/>
    <n v="1.7"/>
    <n v="1"/>
    <n v="0.7"/>
    <n v="2"/>
    <n v="59.4"/>
    <n v="15.2"/>
    <n v="74.599999999999994"/>
    <n v="5"/>
    <n v="25.4"/>
    <n v="4"/>
    <n v="0"/>
    <n v="0"/>
    <n v="0"/>
    <n v="0"/>
    <n v="0"/>
    <n v="0"/>
    <n v="5"/>
    <n v="10"/>
    <n v="2"/>
    <n v="0"/>
    <n v="0"/>
    <n v="0"/>
    <n v="0"/>
    <n v="2"/>
    <n v="1"/>
    <n v="1"/>
    <n v="0"/>
    <n v="2"/>
    <n v="0"/>
    <n v="0"/>
    <n v="1"/>
    <s v="Human access involved vandalism "/>
    <s v="N"/>
    <s v="N"/>
    <s v="Y"/>
    <s v="Y"/>
    <s v="Y"/>
    <s v="Y"/>
    <s v="Y"/>
    <s v="Y"/>
    <s v="Y"/>
    <s v="Y"/>
    <s v="Water Dragon, Swamp Hen, Duck, Magpie Lark and nest"/>
    <s v="Existing bushcare site, Both sides of creek have riparian vegetation, Pathways allow access to creek with minimal disturbance to vegetation"/>
    <s v="Decent width with some gap, opportunities to improve conenctions upstream and downstream"/>
    <s v="Improve connectivity, Decrease Vandalism"/>
    <n v="23.5"/>
    <n v="7"/>
  </r>
  <r>
    <s v="Wembley Park"/>
    <x v="9"/>
    <n v="1"/>
    <x v="13"/>
    <d v="1899-12-30T09:00:00"/>
    <s v="Damien Madden, Marnina Tozer, Isla Cramer, Chia-Yi, Stephanie Ford"/>
    <s v="WGS84"/>
    <n v="27.490130000000001"/>
    <n v="153.06335000000001"/>
    <n v="27.48978"/>
    <n v="153.06326000000001"/>
    <s v="Y"/>
    <s v="Non-remnant"/>
    <s v="12.3.11"/>
    <n v="51"/>
    <n v="66"/>
    <n v="0"/>
    <n v="2"/>
    <n v="16"/>
    <n v="12.5"/>
    <n v="1"/>
    <n v="0"/>
    <n v="0"/>
    <n v="0"/>
    <n v="38"/>
    <n v="38"/>
    <n v="0"/>
    <n v="4"/>
    <n v="0"/>
    <n v="0"/>
    <n v="0"/>
    <n v="0"/>
    <n v="67"/>
    <n v="1"/>
    <n v="68"/>
    <n v="5"/>
    <n v="31"/>
    <n v="5"/>
    <n v="0"/>
    <n v="1"/>
    <n v="0"/>
    <n v="0"/>
    <n v="0"/>
    <n v="0"/>
    <n v="5"/>
    <n v="5"/>
    <n v="0"/>
    <n v="0"/>
    <n v="0"/>
    <n v="0"/>
    <n v="0"/>
    <n v="0"/>
    <n v="1"/>
    <n v="1"/>
    <n v="1"/>
    <n v="1"/>
    <n v="0"/>
    <n v="0"/>
    <n v="1"/>
    <s v="Minor litter; Path made of deco - no veg on it.  Minor fire impact - dead Agathis sapling; Weeds present on bank."/>
    <s v="N"/>
    <s v="N"/>
    <s v="N"/>
    <s v="Y"/>
    <s v="Y"/>
    <s v="Y"/>
    <s v="Y"/>
    <s v="Y"/>
    <s v="Y"/>
    <s v="Y"/>
    <s v="Purple swamp hen; fish; wood ducks; magpies; rainbow lorikeet."/>
    <s v="Existing tree planting (this transect 2013)"/>
    <s v="Part of Bridgewater Ck riparian corridor"/>
    <s v="Looks great."/>
    <n v="22"/>
    <n v="5"/>
  </r>
  <r>
    <s v="Wembley Park"/>
    <x v="10"/>
    <n v="2"/>
    <x v="12"/>
    <d v="1899-12-30T09:00:00"/>
    <s v="Miranda Kelly, Patricia Rynja"/>
    <s v="GDA95"/>
    <n v="27.48911"/>
    <n v="153.06285"/>
    <n v="27.488679999999999"/>
    <n v="153.06276"/>
    <s v="Y"/>
    <s v="Non-remnant"/>
    <s v="12.3.11"/>
    <n v="49.5"/>
    <n v="67"/>
    <n v="0"/>
    <n v="2"/>
    <n v="13.3"/>
    <n v="11.6"/>
    <n v="1"/>
    <n v="11.6"/>
    <n v="1"/>
    <n v="0"/>
    <n v="56.6"/>
    <n v="56.6"/>
    <n v="0"/>
    <n v="5"/>
    <n v="15"/>
    <n v="15"/>
    <n v="0"/>
    <n v="4"/>
    <n v="12.6"/>
    <n v="29.4"/>
    <n v="42"/>
    <n v="4"/>
    <n v="48.2"/>
    <n v="5"/>
    <n v="4"/>
    <n v="4"/>
    <n v="0"/>
    <n v="0"/>
    <n v="2"/>
    <n v="2"/>
    <n v="5"/>
    <n v="10"/>
    <n v="2"/>
    <n v="0"/>
    <n v="0"/>
    <n v="0"/>
    <n v="0"/>
    <n v="1"/>
    <n v="1"/>
    <n v="1"/>
    <n v="0"/>
    <n v="2"/>
    <n v="0"/>
    <n v="1"/>
    <n v="1"/>
    <s v="Dirt paths are present, trees have been broken, there is erosion at strat of transect"/>
    <s v="N"/>
    <s v="N"/>
    <s v="Y"/>
    <s v="Y"/>
    <s v="Y"/>
    <s v="Y"/>
    <s v="Y"/>
    <s v="Y"/>
    <s v="N"/>
    <s v="Y"/>
    <s v="Kookaburra, Ducks, Noisy miners, moorhen, dead possum, magpies, crows"/>
    <m/>
    <s v="No connectivity to the west, netball courts on one side"/>
    <s v="Mile-a-minute dense in some areas closer to water which needs to be addressed"/>
    <n v="31"/>
    <n v="7"/>
  </r>
  <r>
    <s v="Wembley Park"/>
    <x v="10"/>
    <n v="2"/>
    <x v="13"/>
    <d v="1899-12-30T11:15:00"/>
    <s v="Isla Cramer, Stephanie Ford"/>
    <s v="WGS84"/>
    <n v="27.489129999999999"/>
    <n v="153.06287"/>
    <n v="27.488710000000001"/>
    <n v="153.06273999999999"/>
    <s v="Y"/>
    <s v="Non-remnant"/>
    <s v="12.3.11"/>
    <n v="12"/>
    <n v="92"/>
    <n v="0"/>
    <n v="3"/>
    <n v="14"/>
    <n v="11.2"/>
    <n v="1"/>
    <n v="0"/>
    <n v="0"/>
    <n v="0"/>
    <n v="68"/>
    <n v="52"/>
    <n v="17"/>
    <n v="5"/>
    <n v="1.7"/>
    <n v="1.7"/>
    <n v="0"/>
    <n v="2"/>
    <n v="20"/>
    <n v="23"/>
    <n v="43"/>
    <n v="4"/>
    <n v="40"/>
    <n v="5"/>
    <n v="0"/>
    <n v="15"/>
    <n v="0"/>
    <n v="0"/>
    <n v="0"/>
    <n v="0"/>
    <n v="5"/>
    <n v="6"/>
    <n v="2"/>
    <n v="0"/>
    <n v="2"/>
    <n v="0"/>
    <n v="0"/>
    <n v="3"/>
    <n v="2"/>
    <n v="1"/>
    <n v="0"/>
    <n v="1"/>
    <n v="1"/>
    <n v="1"/>
    <n v="1"/>
    <s v="Clearing by vandals including breaking of young trees and clearing of the lower bank.  Pipe across creek with fences above it. Vines serious at about 20 m on transect, on bank."/>
    <s v="N"/>
    <s v="N"/>
    <s v="N"/>
    <s v="Y"/>
    <s v="N"/>
    <s v="N"/>
    <s v="N"/>
    <s v="N"/>
    <s v="N"/>
    <s v="N"/>
    <s v="Unidentified reptile. Woody debris consists of small sticks only."/>
    <s v="Existing tree planting site."/>
    <s v="Very narrow connections to vegetation upstream and downstream"/>
    <s v="Replanting of damaged vegetation is needed."/>
    <n v="27"/>
    <n v="12"/>
  </r>
  <r>
    <s v="Wembley Park"/>
    <x v="11"/>
    <n v="3"/>
    <x v="12"/>
    <d v="1899-12-30T09:00:00"/>
    <s v="Jesse Campbell, Greg Neill"/>
    <s v="GDA94"/>
    <n v="27.488620000000001"/>
    <n v="153.06161"/>
    <n v="27.488659999999999"/>
    <n v="153.06110000000001"/>
    <s v="Y"/>
    <s v="Non-remnant"/>
    <s v="12.3.11"/>
    <n v="29"/>
    <n v="121"/>
    <n v="1"/>
    <n v="2.5"/>
    <n v="15.7"/>
    <n v="2.7"/>
    <n v="0"/>
    <n v="0"/>
    <n v="0"/>
    <n v="0"/>
    <n v="61.7"/>
    <n v="61.7"/>
    <n v="0"/>
    <n v="5"/>
    <n v="0"/>
    <n v="0"/>
    <n v="0"/>
    <n v="0"/>
    <n v="12.6"/>
    <n v="2"/>
    <n v="14.6"/>
    <n v="4"/>
    <n v="35.299999999999997"/>
    <n v="5"/>
    <n v="0"/>
    <n v="49.3"/>
    <n v="0"/>
    <n v="0"/>
    <n v="0"/>
    <n v="0"/>
    <n v="5"/>
    <n v="80"/>
    <n v="5"/>
    <n v="0"/>
    <n v="0"/>
    <n v="0"/>
    <n v="0"/>
    <n v="0"/>
    <n v="0"/>
    <n v="0"/>
    <n v="0"/>
    <n v="1"/>
    <n v="0"/>
    <n v="0"/>
    <n v="0"/>
    <s v="Temporary fence affecting lomandras, weeds well under control, perhaps planting vines?"/>
    <s v="N"/>
    <s v="N"/>
    <s v="Y"/>
    <s v="Y"/>
    <s v="N"/>
    <s v="Y"/>
    <s v="N"/>
    <s v="Y"/>
    <s v="N"/>
    <s v="N"/>
    <s v="None"/>
    <s v="Existing bushcare site, new plantings just done of lomandras and canopy rainforest species"/>
    <s v="Good connectivity"/>
    <s v="Minor weeding"/>
    <n v="26.5"/>
    <n v="1"/>
  </r>
  <r>
    <s v="Wembley Park"/>
    <x v="11"/>
    <n v="3"/>
    <x v="13"/>
    <d v="1899-12-30T11:15:00"/>
    <s v="Damien Madden, Chia-Yi Hu"/>
    <m/>
    <m/>
    <m/>
    <m/>
    <m/>
    <s v="Y"/>
    <s v="Non-remnant"/>
    <s v="12.3.11"/>
    <n v="51.3"/>
    <n v="66"/>
    <n v="1"/>
    <n v="1.5"/>
    <n v="16.100000000000001"/>
    <n v="2.5"/>
    <n v="0"/>
    <n v="0"/>
    <n v="0"/>
    <n v="0"/>
    <n v="67"/>
    <n v="67"/>
    <n v="0"/>
    <n v="5"/>
    <n v="0"/>
    <n v="0"/>
    <n v="0"/>
    <n v="0"/>
    <n v="29"/>
    <n v="1"/>
    <n v="30"/>
    <n v="4"/>
    <n v="54"/>
    <n v="5"/>
    <n v="0"/>
    <n v="16"/>
    <n v="0"/>
    <n v="0"/>
    <n v="0"/>
    <n v="0"/>
    <n v="5"/>
    <n v="85"/>
    <n v="5"/>
    <n v="0"/>
    <n v="0"/>
    <n v="0"/>
    <n v="0"/>
    <n v="2"/>
    <n v="1"/>
    <n v="2"/>
    <n v="0"/>
    <n v="1"/>
    <n v="0"/>
    <n v="0"/>
    <n v="0"/>
    <s v="Litter: a net; arope.  Infrastructure involves concrete bike path."/>
    <s v="N"/>
    <s v="N"/>
    <s v="Y"/>
    <s v="Y"/>
    <s v="Y"/>
    <s v="Y"/>
    <s v="N"/>
    <s v="Y"/>
    <s v="N"/>
    <s v="Y"/>
    <s v="Noisy miner, wood ducks, Pacific black duck"/>
    <s v="Lomandras and saplings planted 2017 under established trees."/>
    <s v="Connectivity via a narrow riparian ribbon."/>
    <s v="Looks great."/>
    <n v="25.5"/>
    <n v="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4">
  <r>
    <s v="Arnwood Place"/>
    <x v="0"/>
    <x v="0"/>
    <x v="0"/>
    <d v="1899-12-30T10:00:00"/>
    <s v="Stephanie Ford, Jesse Campbell, Miranda Kelly"/>
    <s v="WGS84"/>
    <n v="27.51285"/>
    <n v="153.03888000000001"/>
    <n v="27.512360000000001"/>
    <n v="153.03882999999999"/>
    <s v="Y"/>
    <s v="Non-remnant"/>
    <s v="12.3.11"/>
    <n v="34.9"/>
    <n v="77"/>
    <n v="0"/>
    <n v="2"/>
    <n v="12.3"/>
    <n v="11.8"/>
    <n v="2"/>
    <n v="0"/>
    <n v="0"/>
    <n v="0"/>
    <n v="63"/>
    <n v="60"/>
    <n v="3.3"/>
    <n v="5"/>
    <m/>
    <m/>
    <m/>
    <m/>
    <n v="5.4"/>
    <n v="20.6"/>
    <n v="26"/>
    <n v="4"/>
    <n v="58.2"/>
    <n v="5"/>
    <n v="0"/>
    <n v="15.8"/>
    <n v="3"/>
    <n v="4"/>
    <n v="1"/>
    <n v="2"/>
    <n v="5"/>
    <n v="5"/>
    <n v="0"/>
    <n v="0"/>
    <n v="0"/>
    <n v="0"/>
    <n v="0"/>
    <n v="1"/>
    <n v="1"/>
    <n v="0"/>
    <n v="0"/>
    <n v="2"/>
    <n v="1"/>
    <n v="2"/>
    <n v="0"/>
    <s v="Some erosion on steep creek banks and sheet erosion on high bank.  Some regrowth of Tithonia."/>
    <s v="1 small termite nest, large fig trees present"/>
    <m/>
    <m/>
    <m/>
    <m/>
    <m/>
    <m/>
    <m/>
    <m/>
    <m/>
    <s v="Pacific black ducks, Kookaburras, "/>
    <s v="Previous and ongoing rehabilitation work, diverse species in the canopy including Quandongs"/>
    <s v="Only short lengths of riparian vegetation both upstream and downstream (concrete downstream), opposite bank has extensive weeds"/>
    <s v="In progress, ongoing maintenance required"/>
    <n v="29"/>
    <n v="7"/>
    <n v="40"/>
    <n v="90"/>
    <n v="90"/>
    <n v="73.333333333333329"/>
  </r>
  <r>
    <s v="Arnwood Place"/>
    <x v="0"/>
    <x v="0"/>
    <x v="1"/>
    <d v="1899-12-30T09:10:00"/>
    <s v="Stephanie Ford, Greg Neill, Matthew Zajzaczowski, Emma Barry, Georgia Quarry"/>
    <s v="WGS84"/>
    <n v="27.512810000000002"/>
    <n v="153.03888000000001"/>
    <n v="27.512319999999999"/>
    <n v="153.03885"/>
    <s v="Y"/>
    <s v="Non-remnant"/>
    <s v="12.3.11"/>
    <n v="14"/>
    <n v="91"/>
    <n v="0"/>
    <n v="3"/>
    <n v="13.3"/>
    <n v="11.8"/>
    <n v="1"/>
    <n v="0"/>
    <n v="0"/>
    <n v="0"/>
    <n v="43"/>
    <n v="41"/>
    <n v="3"/>
    <n v="4"/>
    <n v="3"/>
    <n v="2"/>
    <n v="1"/>
    <n v="2"/>
    <n v="4.2"/>
    <n v="26"/>
    <n v="30.2"/>
    <n v="4"/>
    <n v="69"/>
    <n v="5"/>
    <n v="0"/>
    <n v="1"/>
    <n v="3"/>
    <n v="4"/>
    <n v="0"/>
    <n v="0"/>
    <n v="5"/>
    <n v="5"/>
    <n v="0"/>
    <n v="0"/>
    <n v="0"/>
    <n v="0"/>
    <n v="0"/>
    <n v="1"/>
    <n v="1"/>
    <n v="0"/>
    <n v="0"/>
    <n v="1"/>
    <n v="0"/>
    <n v="1"/>
    <n v="1"/>
    <s v="Erosion on some creek banks. Some narrow tracks.  Dog entered vegetation and creek."/>
    <s v="N"/>
    <s v="N"/>
    <s v="N"/>
    <s v="Y"/>
    <s v="Y"/>
    <s v="Y"/>
    <s v="N"/>
    <s v="Y"/>
    <s v="N"/>
    <s v="Y"/>
    <s v="1 Kookaburra; 1 Pacific black duck; 1 hardhead;  small skink; 1 brown goshawk."/>
    <s v="Existing planting March 2017 after original one 2001."/>
    <s v="Part of Norman Creek corridor. Blocked at freeway both up- and downstream.  Connectivity upstream to Sandy Creek."/>
    <s v="Vine management needed.  Continued management of Japanese sunflower needed. "/>
    <n v="28"/>
    <n v="5"/>
    <n v="40"/>
    <n v="100"/>
    <n v="90"/>
    <n v="60"/>
  </r>
  <r>
    <s v="Arnwood Place"/>
    <x v="1"/>
    <x v="1"/>
    <x v="2"/>
    <d v="1899-12-30T10:10:00"/>
    <s v="Stephanie Ford, Jesse Campbell, Miranda Kelly Georgia Quarry"/>
    <s v="GDA94"/>
    <n v="27.513590000000001"/>
    <n v="153.04033999999999"/>
    <n v="27.513359999999999"/>
    <n v="153.03987000000001"/>
    <s v="Y"/>
    <s v="Non-remnant"/>
    <s v="12.3.11"/>
    <n v="31"/>
    <n v="79"/>
    <n v="0"/>
    <n v="2"/>
    <n v="17"/>
    <n v="17"/>
    <n v="2"/>
    <n v="0"/>
    <n v="0"/>
    <n v="1"/>
    <n v="42"/>
    <n v="42"/>
    <n v="0"/>
    <n v="4"/>
    <m/>
    <m/>
    <m/>
    <m/>
    <n v="15.4"/>
    <n v="62.4"/>
    <n v="77.8"/>
    <n v="5"/>
    <n v="18.2"/>
    <n v="4"/>
    <n v="0"/>
    <n v="4"/>
    <n v="5"/>
    <n v="5"/>
    <n v="6"/>
    <n v="4"/>
    <n v="5"/>
    <n v="10"/>
    <n v="2"/>
    <n v="0"/>
    <n v="0"/>
    <n v="0"/>
    <n v="0"/>
    <n v="1"/>
    <n v="1"/>
    <n v="0"/>
    <n v="0"/>
    <n v="3"/>
    <n v="1"/>
    <n v="3"/>
    <n v="1"/>
    <s v="Erosion on creek bank: caving in. Understorey weeds prolific: includes guinea grass, Callisia repens, Dyschoriste.  Also Madeira Vines"/>
    <m/>
    <m/>
    <m/>
    <m/>
    <m/>
    <m/>
    <m/>
    <m/>
    <m/>
    <m/>
    <s v="A lot of spiders"/>
    <s v="Previous rehabilitation 2001."/>
    <s v="Good connectivity both upstream and downstream, as well as terrestrial"/>
    <s v="Weeding needed, including vines. Planting of shrub layer and groundcover needed"/>
    <n v="33"/>
    <n v="10"/>
    <n v="50"/>
    <n v="90"/>
    <n v="90"/>
    <n v="86.666666666666671"/>
  </r>
  <r>
    <s v="Arnwood Place"/>
    <x v="1"/>
    <x v="1"/>
    <x v="1"/>
    <d v="1900-01-10T10:48:00"/>
    <s v="Stephanie Ford, Greg Neill, Matthew Zajzaczowski, Emma Barry, Georgia Quarry"/>
    <s v="WGS84"/>
    <n v="27.513590000000001"/>
    <n v="153.04033999999999"/>
    <n v="27.513470000000002"/>
    <n v="153.03989000000001"/>
    <s v="Y"/>
    <s v="Non-remnant"/>
    <s v="12.3.11"/>
    <n v="27.5"/>
    <n v="82"/>
    <n v="0"/>
    <n v="2"/>
    <n v="18"/>
    <n v="15.8"/>
    <n v="1"/>
    <n v="0"/>
    <n v="0"/>
    <n v="1"/>
    <n v="67"/>
    <n v="67"/>
    <n v="0"/>
    <n v="5"/>
    <n v="3"/>
    <n v="0"/>
    <n v="3"/>
    <n v="2"/>
    <n v="6"/>
    <n v="65"/>
    <n v="71"/>
    <n v="5"/>
    <n v="27.8"/>
    <n v="4"/>
    <n v="0"/>
    <n v="1.2"/>
    <n v="5"/>
    <n v="5"/>
    <n v="5"/>
    <n v="4"/>
    <n v="5"/>
    <n v="3"/>
    <n v="0"/>
    <n v="1"/>
    <n v="0"/>
    <n v="0"/>
    <n v="0"/>
    <n v="1"/>
    <n v="1"/>
    <n v="0"/>
    <n v="0"/>
    <n v="2"/>
    <n v="1"/>
    <n v="3"/>
    <n v="1"/>
    <s v="Previous storm damage.  Quite bad weeds in ground layer.  Severe erosion on creek bank itself."/>
    <s v="N"/>
    <s v="N"/>
    <s v="N"/>
    <s v="Y"/>
    <s v="Y"/>
    <s v="Y"/>
    <s v="Y"/>
    <s v="Y"/>
    <s v="N"/>
    <s v="N"/>
    <s v="2 willie wagtails; 2 scrubwrens; 1 silvereye; 1 currawong; 1 bf cuckooshrike; 1 wood duck; 1 oriole; Figbirds H."/>
    <s v="Previous rehabilitation 2001."/>
    <s v="Good upstream to Sandy Creek.  Cut at freeway. Nearby terrestrial vegetation."/>
    <s v="Banks caving in; Concrete culveret upstream under freeway - wildlife passage assistance needed?"/>
    <n v="33"/>
    <n v="10"/>
    <n v="40"/>
    <n v="120"/>
    <n v="90"/>
    <n v="86.666666666666671"/>
  </r>
  <r>
    <s v="Arnwood Place"/>
    <x v="2"/>
    <x v="2"/>
    <x v="2"/>
    <d v="1899-12-30T11:50:00"/>
    <s v="Stephanie Ford, Jesse Campbell, Miranda Kelly Georgia Quarry"/>
    <s v="GDA94"/>
    <n v="27.515696999999999"/>
    <n v="153.042653"/>
    <n v="27.515253999999999"/>
    <n v="153.042768"/>
    <s v="Y"/>
    <s v="Non-remnant"/>
    <s v="12.9-10.17c"/>
    <n v="37"/>
    <n v="75"/>
    <n v="0"/>
    <n v="2"/>
    <n v="19.329999999999998"/>
    <n v="11.2"/>
    <n v="1"/>
    <n v="10"/>
    <n v="1"/>
    <n v="0"/>
    <n v="56.6"/>
    <n v="56.6"/>
    <n v="0"/>
    <n v="5"/>
    <n v="0"/>
    <n v="0"/>
    <n v="0"/>
    <n v="0"/>
    <n v="0"/>
    <n v="0.8"/>
    <n v="0.8"/>
    <n v="0"/>
    <n v="99.2"/>
    <n v="5"/>
    <n v="0"/>
    <n v="0"/>
    <n v="0"/>
    <n v="0"/>
    <n v="0"/>
    <n v="0"/>
    <n v="2"/>
    <n v="10"/>
    <n v="2"/>
    <n v="0"/>
    <n v="0"/>
    <n v="0"/>
    <n v="0"/>
    <n v="1"/>
    <n v="1"/>
    <n v="1"/>
    <n v="0"/>
    <n v="1"/>
    <n v="1"/>
    <n v="0"/>
    <n v="0"/>
    <s v="Phone tower building on site, minor patch of weeds towards end of transect, at this stage mostly mulch, debris in water"/>
    <s v="Large E. Tereticornis on site: good for nesting"/>
    <m/>
    <m/>
    <m/>
    <m/>
    <m/>
    <m/>
    <m/>
    <m/>
    <m/>
    <s v="Butcherbird, scaly breasted lorikeet"/>
    <s v="Will be a tree planting site"/>
    <s v="Good connectivity to rest of arnwood place, however, not upstream"/>
    <s v="Major plantings required over mulch"/>
    <n v="18"/>
    <n v="5"/>
    <n v="40"/>
    <n v="50"/>
    <n v="50"/>
    <n v="33.333333333333329"/>
  </r>
  <r>
    <s v="Arnwood Place"/>
    <x v="2"/>
    <x v="2"/>
    <x v="3"/>
    <d v="1899-12-30T09:00:00"/>
    <s v="Stephanie Ford,MingMing,Merlin"/>
    <s v="WGS84"/>
    <n v="27.515630000000002"/>
    <n v="153.04263"/>
    <n v="27.515250000000002"/>
    <n v="153.0428"/>
    <s v="Y"/>
    <s v="Non-remnant"/>
    <s v="12.9-10.17c"/>
    <n v="34.1"/>
    <n v="77.3"/>
    <n v="0"/>
    <n v="2"/>
    <n v="20.7"/>
    <n v="10.5"/>
    <n v="1"/>
    <n v="13.3"/>
    <n v="1"/>
    <n v="1"/>
    <n v="60"/>
    <n v="60"/>
    <n v="0"/>
    <n v="5"/>
    <n v="18"/>
    <n v="18"/>
    <n v="0"/>
    <n v="4"/>
    <n v="19.8"/>
    <n v="3.4"/>
    <n v="23.2"/>
    <n v="4"/>
    <n v="76.8"/>
    <n v="5"/>
    <n v="0"/>
    <n v="0"/>
    <n v="3"/>
    <n v="4"/>
    <n v="0"/>
    <n v="0"/>
    <n v="5"/>
    <n v="20"/>
    <n v="2"/>
    <n v="0"/>
    <n v="0"/>
    <n v="0"/>
    <n v="0"/>
    <n v="0"/>
    <n v="0"/>
    <n v="0"/>
    <n v="0"/>
    <n v="0"/>
    <n v="0"/>
    <n v="0"/>
    <n v="0"/>
    <s v="a little dog poo; mobilephone tower nearby; some small weeds"/>
    <s v="Y"/>
    <s v="N"/>
    <s v="N"/>
    <s v="Y"/>
    <s v="Y"/>
    <s v="Y"/>
    <s v="N"/>
    <s v="Y"/>
    <s v="N"/>
    <s v="Y"/>
    <s v="Dusky moorhen, Noisy miners, Scrubwren(H) in 100-150, Galah"/>
    <s v="Shrub and groundcover planting 2017; Creek bank rehabilitation early 2000s"/>
    <s v="Some connectivity to Sandy Creek upstream;Good connectivity to Norman Creek"/>
    <s v="Control weeds at bottom of bank"/>
    <n v="33"/>
    <n v="0"/>
    <n v="50"/>
    <n v="130"/>
    <n v="90"/>
    <n v="60"/>
  </r>
  <r>
    <s v="Greenslopes DCP "/>
    <x v="3"/>
    <x v="0"/>
    <x v="2"/>
    <d v="1899-12-30T14:30:00"/>
    <s v="Stephanie Ford, Jesse Campbell, Miranda Kelly"/>
    <s v="GDA94"/>
    <n v="27.514250000000001"/>
    <n v="153.04419999999999"/>
    <n v="27.513940000000002"/>
    <n v="153.04387"/>
    <s v="Y"/>
    <s v="Non-remnant"/>
    <s v="12.11.3"/>
    <n v="9.5"/>
    <n v="93"/>
    <n v="0"/>
    <n v="3"/>
    <n v="20.66"/>
    <n v="35.4"/>
    <n v="2"/>
    <n v="16.600000000000001"/>
    <n v="1"/>
    <n v="1"/>
    <n v="65"/>
    <n v="65"/>
    <n v="0"/>
    <n v="5"/>
    <n v="0"/>
    <n v="0"/>
    <n v="0"/>
    <n v="0"/>
    <n v="7.6"/>
    <n v="36.4"/>
    <n v="44"/>
    <n v="4"/>
    <n v="41.6"/>
    <n v="5"/>
    <n v="1"/>
    <n v="13.4"/>
    <m/>
    <n v="5"/>
    <n v="2"/>
    <n v="2"/>
    <n v="5"/>
    <n v="6"/>
    <n v="1"/>
    <n v="1"/>
    <n v="0"/>
    <n v="0"/>
    <n v="0"/>
    <n v="1"/>
    <n v="1"/>
    <n v="1"/>
    <n v="0"/>
    <n v="2"/>
    <n v="2"/>
    <n v="1"/>
    <n v="2"/>
    <s v="Snapped trees from storm damage, sign posts, Madeira vines present but not in canopy"/>
    <s v="Termite nests and nest box present"/>
    <m/>
    <m/>
    <m/>
    <m/>
    <m/>
    <m/>
    <m/>
    <m/>
    <m/>
    <s v="Pardalote present"/>
    <s v="Previous and ongoing rehabilitation work"/>
    <s v="Connectivity interrupted by freeway"/>
    <s v="Vine treatment needed, more native groundcover plantings needed, weeding"/>
    <n v="33"/>
    <n v="11"/>
    <n v="70"/>
    <n v="90"/>
    <n v="100"/>
    <n v="80"/>
  </r>
  <r>
    <s v="Greenslopes DCP "/>
    <x v="3"/>
    <x v="0"/>
    <x v="4"/>
    <d v="1899-12-30T09:30:00"/>
    <s v="Stephanie Ford, Matthew Zajaczkowski"/>
    <s v="WGS84"/>
    <n v="27.514220000000002"/>
    <n v="153.04425000000001"/>
    <n v="27.514030000000002"/>
    <n v="153.04382000000001"/>
    <s v="Y"/>
    <s v="Non-remnant"/>
    <s v="12.11.3"/>
    <n v="4.5"/>
    <n v="97"/>
    <n v="0"/>
    <n v="4"/>
    <n v="18.7"/>
    <n v="32.299999999999997"/>
    <n v="2"/>
    <n v="0"/>
    <n v="0"/>
    <n v="1"/>
    <n v="60"/>
    <n v="60"/>
    <n v="0"/>
    <n v="5"/>
    <n v="1"/>
    <n v="0"/>
    <n v="1"/>
    <n v="2"/>
    <n v="15"/>
    <n v="35.6"/>
    <n v="50.6"/>
    <n v="5"/>
    <n v="39.799999999999997"/>
    <n v="5"/>
    <n v="0"/>
    <n v="11.6"/>
    <n v="10"/>
    <n v="5"/>
    <n v="0"/>
    <n v="0"/>
    <n v="5"/>
    <n v="5"/>
    <n v="0"/>
    <n v="1"/>
    <n v="0"/>
    <n v="0"/>
    <n v="0"/>
    <n v="0"/>
    <n v="1"/>
    <n v="0"/>
    <n v="0"/>
    <n v="1"/>
    <n v="2"/>
    <n v="0"/>
    <n v="0"/>
    <s v="Recruitment- Harpullia, Cupaniopsis, Flindersia, Tabernaemontana, archontophoenix, Glochidion, Homoalanthus; melicope. Prevous Veg/Foliage cover over waterway suss."/>
    <s v="N"/>
    <s v="N"/>
    <s v="N"/>
    <s v="Y"/>
    <s v="N"/>
    <s v="Y"/>
    <s v="N"/>
    <s v="Y"/>
    <s v="N"/>
    <s v="Y"/>
    <s v="Unidentified small bird calling (scrubwren), currawong calling, dusky moorhen &quot;, brush turkey, termite nest in tree."/>
    <s v="Long standing tree planting site. Good Eucalypt canopy + mix of rainforest species. Creek looks good, flowing."/>
    <s v="Cut at freeway. Weedy upstream but vegetated"/>
    <s v="Thick ruellia + other weeds on bark."/>
    <n v="33"/>
    <n v="5"/>
    <n v="70"/>
    <n v="120"/>
    <n v="100"/>
    <n v="66.666666666666657"/>
  </r>
  <r>
    <s v="Moorhen Flats"/>
    <x v="4"/>
    <x v="0"/>
    <x v="5"/>
    <d v="1899-12-30T10:30:00"/>
    <s v="Stephanie Ford, Jesse Campbell, Miranda Kelly"/>
    <s v="GDA94"/>
    <n v="27.505839999999999"/>
    <n v="153.04141000000001"/>
    <n v="27.491890000000001"/>
    <n v="153.04760999999999"/>
    <s v="Y"/>
    <s v="Non-remnant"/>
    <s v="12.3.20"/>
    <n v="24.2"/>
    <n v="83"/>
    <n v="0"/>
    <n v="3"/>
    <n v="13.33"/>
    <n v="104"/>
    <n v="4"/>
    <n v="0"/>
    <n v="0"/>
    <n v="0"/>
    <n v="55"/>
    <n v="55"/>
    <n v="0"/>
    <n v="5"/>
    <m/>
    <m/>
    <m/>
    <m/>
    <n v="13.2"/>
    <n v="10.199999999999999"/>
    <n v="23.4"/>
    <n v="4"/>
    <n v="53.6"/>
    <n v="5"/>
    <n v="1.4"/>
    <n v="21.6"/>
    <n v="5"/>
    <n v="5"/>
    <n v="2"/>
    <n v="2"/>
    <n v="5"/>
    <n v="50"/>
    <n v="4"/>
    <n v="0"/>
    <n v="0"/>
    <n v="0"/>
    <n v="1"/>
    <n v="2"/>
    <n v="1"/>
    <n v="1"/>
    <n v="0"/>
    <n v="1"/>
    <n v="0"/>
    <n v="0"/>
    <n v="0"/>
    <s v="This site has high human access, with a gravel path. Also a sewage inspecton point. There is evidence of recent weeding"/>
    <s v="Termite nests and nest boxes found"/>
    <m/>
    <m/>
    <m/>
    <m/>
    <m/>
    <m/>
    <m/>
    <m/>
    <m/>
    <s v="Bird survey conducted here, also evidence of possum scats, lots of spiders"/>
    <s v="Existing planting site, evidence of extensive recent weeding"/>
    <s v="Good connectivity"/>
    <s v="Further weeding"/>
    <n v="37"/>
    <n v="6"/>
    <n v="70"/>
    <n v="90"/>
    <n v="100"/>
    <n v="80"/>
  </r>
  <r>
    <s v="Moorhen Flats"/>
    <x v="4"/>
    <x v="0"/>
    <x v="6"/>
    <d v="1899-12-30T09:00:00"/>
    <s v="Stephanie Ford,Anna Petrova, Greg Neill, Aidan Brotherton, Ben Hampson"/>
    <s v="WGS84"/>
    <n v="27.49239"/>
    <n v="153.04737"/>
    <n v="27.491949999999999"/>
    <n v="153.04756"/>
    <s v="Y"/>
    <s v="Non-remnant"/>
    <s v="12.3.20"/>
    <n v="18.8"/>
    <n v="85"/>
    <n v="0"/>
    <n v="3"/>
    <n v="24"/>
    <n v="171"/>
    <n v="4"/>
    <n v="0"/>
    <n v="0"/>
    <n v="0"/>
    <n v="40"/>
    <n v="40"/>
    <n v="0"/>
    <n v="4"/>
    <n v="2.2999999999999998"/>
    <n v="2.2999999999999998"/>
    <n v="0"/>
    <n v="2"/>
    <n v="1.2"/>
    <n v="26.8"/>
    <n v="28"/>
    <n v="4"/>
    <n v="69.400000000000006"/>
    <n v="5"/>
    <n v="0"/>
    <n v="2.6"/>
    <n v="6"/>
    <n v="5"/>
    <n v="6"/>
    <n v="4"/>
    <n v="5"/>
    <n v="45"/>
    <n v="4"/>
    <n v="0"/>
    <n v="0"/>
    <n v="0"/>
    <n v="0"/>
    <n v="2"/>
    <n v="1"/>
    <n v="2"/>
    <n v="0"/>
    <n v="1"/>
    <n v="0"/>
    <n v="1"/>
    <n v="1"/>
    <s v="Evidence of trampling, one syringe, wet wipes, some old flood debris.  Concrete structure (septic tank?), various paths. Vines present but only small."/>
    <s v="Y"/>
    <s v="N"/>
    <s v="Y"/>
    <s v="Y"/>
    <s v="N"/>
    <s v="N"/>
    <s v="N"/>
    <s v="Y"/>
    <s v="N"/>
    <s v="Y"/>
    <s v="Bird survey conducted. Friarbirds, brown honeyeaters, fairywrens, rufuous whistler"/>
    <s v="Longstanding treeplantingsite, &gt;20 years; ongoing weeding and care by bushcare group"/>
    <s v="Little surrounding bushland; mangroves provide good connectivity all the way upstream to Stones Corner and downstream to the creek mouth.  Overland flow 0-2 times/year"/>
    <s v="Further planting of groundcovers and shrubs may assist wildlife."/>
    <n v="40"/>
    <n v="8"/>
    <n v="70"/>
    <n v="100"/>
    <n v="100"/>
    <n v="93.333333333333329"/>
  </r>
  <r>
    <s v="Moorhen Flats"/>
    <x v="5"/>
    <x v="1"/>
    <x v="7"/>
    <d v="1899-12-30T12:15:00"/>
    <s v="Stephanie Ford, Jesse Campbell, Miranda Kelly"/>
    <s v="GDA94"/>
    <n v="27.49192"/>
    <n v="153.04760999999999"/>
    <n v="27.491530000000001"/>
    <n v="153.04625999999999"/>
    <s v="Y"/>
    <s v="Non-remnant"/>
    <s v="12.3.20"/>
    <n v="59"/>
    <n v="60.6"/>
    <n v="1"/>
    <n v="0.5"/>
    <n v="29.3"/>
    <n v="72"/>
    <n v="2"/>
    <n v="0"/>
    <n v="0"/>
    <n v="0"/>
    <n v="31.6"/>
    <n v="31.6"/>
    <n v="0"/>
    <n v="4"/>
    <m/>
    <m/>
    <m/>
    <m/>
    <n v="1.6"/>
    <n v="33"/>
    <n v="34.6"/>
    <n v="4"/>
    <n v="65.400000000000006"/>
    <n v="5"/>
    <n v="0"/>
    <n v="0"/>
    <n v="5"/>
    <n v="5"/>
    <n v="4"/>
    <n v="4"/>
    <n v="5"/>
    <n v="85"/>
    <n v="5"/>
    <n v="1"/>
    <n v="0"/>
    <n v="0"/>
    <n v="0"/>
    <n v="0"/>
    <n v="2"/>
    <n v="0"/>
    <n v="0"/>
    <n v="2"/>
    <n v="0"/>
    <n v="0"/>
    <n v="0"/>
    <s v="Some snapped trees indicating storm damage, rubbish identified in the water, nearby evidence of fire damage."/>
    <s v="A lot of dead logs"/>
    <m/>
    <m/>
    <m/>
    <m/>
    <m/>
    <m/>
    <m/>
    <m/>
    <m/>
    <s v="Fairy wrens, noisy miners, plenty of bird life"/>
    <s v="Previous and ongoing rehabilitation work"/>
    <s v="Good through adjacent mangroves"/>
    <s v="Poor water quality with lots of rubbish(from looking at it) more planting and care o native seedlings"/>
    <n v="34.5"/>
    <n v="5"/>
    <n v="25"/>
    <n v="80"/>
    <n v="100"/>
    <n v="93.333333333333329"/>
  </r>
  <r>
    <s v="Moorhen Flats"/>
    <x v="5"/>
    <x v="1"/>
    <x v="6"/>
    <d v="1899-12-30T12:00:00"/>
    <s v="Stephanie Ford,Anna Petrova, Greg Neill, Aidan Brotherton, Ben Hampson"/>
    <s v="WGS84"/>
    <n v="27.49147"/>
    <n v="153.04580000000001"/>
    <n v="27.491479999999999"/>
    <n v="153.04633000000001"/>
    <s v="Y"/>
    <s v="Non-remnant"/>
    <s v="12.3.20"/>
    <n v="83.5"/>
    <n v="44.3"/>
    <n v="1"/>
    <n v="-0.5"/>
    <n v="20"/>
    <n v="66"/>
    <n v="3"/>
    <n v="0"/>
    <n v="0"/>
    <n v="0"/>
    <n v="12"/>
    <n v="12"/>
    <n v="1"/>
    <n v="4"/>
    <n v="1"/>
    <n v="1"/>
    <n v="0"/>
    <n v="2"/>
    <n v="42"/>
    <n v="18"/>
    <n v="60"/>
    <n v="5"/>
    <n v="37"/>
    <n v="5"/>
    <n v="0"/>
    <n v="2"/>
    <n v="3"/>
    <n v="4"/>
    <n v="6"/>
    <n v="4"/>
    <n v="5"/>
    <n v="80"/>
    <n v="5"/>
    <n v="0"/>
    <n v="0"/>
    <n v="0"/>
    <n v="0"/>
    <n v="0"/>
    <n v="0"/>
    <n v="0"/>
    <n v="0"/>
    <n v="2"/>
    <n v="0"/>
    <n v="0"/>
    <n v="0"/>
    <s v="Human access only by bushcare group.  Dog poo at start of transect.  Lots of weeds especially Dyschoriste and guinea grass.  Deposition rather than erosion in the creek. channel."/>
    <s v="N"/>
    <s v="N"/>
    <s v="N"/>
    <s v="Y"/>
    <s v="Y"/>
    <s v="Y"/>
    <s v="N"/>
    <s v="Y"/>
    <s v="N"/>
    <s v="Y"/>
    <s v="Grey fantail, brush turkey"/>
    <s v="Existing bushcare site.  Dense Phragmites area at end of transect."/>
    <s v="Little bushland in surrounding area.  Mangroves provide good connectivity through to creek mouth and back to Stones Corner.  Overland flow 0-1 times/year."/>
    <s v="Eventual control of guinea grass and replacement with natives; establishment of shrubs would be good for fauna."/>
    <n v="36.5"/>
    <n v="2"/>
    <n v="25"/>
    <n v="110.00000000000001"/>
    <n v="90"/>
    <n v="86.666666666666671"/>
  </r>
  <r>
    <s v="Glindemann Park"/>
    <x v="6"/>
    <x v="0"/>
    <x v="7"/>
    <d v="1899-12-30T15:00:00"/>
    <s v="Stephanie Ford, Jesse Campbell, Bridget Birstinghaus"/>
    <s v="GDA94"/>
    <n v="27.526890000000002"/>
    <n v="153.07078999999999"/>
    <n v="27.527290000000001"/>
    <n v="153.07103000000001"/>
    <s v="Y"/>
    <s v="Non-remnant"/>
    <s v="12.3.11"/>
    <n v="50"/>
    <n v="100"/>
    <n v="0"/>
    <n v="2"/>
    <n v="19.7"/>
    <n v="6.5"/>
    <n v="0"/>
    <n v="0"/>
    <n v="0"/>
    <n v="0"/>
    <n v="65"/>
    <n v="65"/>
    <n v="0"/>
    <n v="5"/>
    <n v="2.7"/>
    <n v="1.7"/>
    <n v="1"/>
    <n v="2"/>
    <n v="1.8"/>
    <n v="5.2"/>
    <n v="7"/>
    <n v="2"/>
    <n v="92.8"/>
    <n v="5"/>
    <n v="0.2"/>
    <n v="0"/>
    <n v="1"/>
    <n v="4"/>
    <n v="0"/>
    <n v="0"/>
    <n v="5"/>
    <n v="76"/>
    <n v="5"/>
    <n v="0"/>
    <n v="1"/>
    <n v="0"/>
    <n v="0"/>
    <n v="1"/>
    <n v="1"/>
    <n v="1"/>
    <n v="0"/>
    <n v="1"/>
    <n v="0"/>
    <n v="0"/>
    <n v="0"/>
    <s v="All large dead trees have been removed by Council at detriment to the overall score for the site."/>
    <s v="Termite nests present and burrows"/>
    <m/>
    <m/>
    <m/>
    <m/>
    <m/>
    <m/>
    <m/>
    <m/>
    <m/>
    <s v="Large number of Rainbow lorikeets, Kookaburras, Rosella"/>
    <s v="Evidence of dead trees being removed from site. Popular children’s park."/>
    <s v="Not great connectivity as it is a park"/>
    <s v="Ongoing maintenance required but fairly good otherwise"/>
    <n v="30"/>
    <n v="5"/>
    <n v="20"/>
    <n v="90"/>
    <n v="90"/>
    <n v="60"/>
  </r>
  <r>
    <s v="Glindemann Park"/>
    <x v="6"/>
    <x v="0"/>
    <x v="8"/>
    <d v="1899-12-30T10:45:00"/>
    <s v="Stephanie Ford, Matthew Zajaczkowski, Isla"/>
    <s v="WGS84"/>
    <n v="27.527570000000001"/>
    <n v="153.07131999999999"/>
    <n v="27.527229999999999"/>
    <n v="153.07107999999999"/>
    <s v="Y"/>
    <s v="Non-remnant"/>
    <s v="12.3.11"/>
    <n v="21.5"/>
    <n v="85.7"/>
    <n v="0"/>
    <n v="3"/>
    <n v="17.7"/>
    <n v="5.2"/>
    <n v="0"/>
    <n v="0"/>
    <n v="0"/>
    <n v="0"/>
    <n v="83.3"/>
    <n v="83.3"/>
    <n v="0"/>
    <n v="5"/>
    <n v="2.2999999999999998"/>
    <n v="2"/>
    <n v="0.3"/>
    <n v="2"/>
    <n v="4"/>
    <n v="0.8"/>
    <n v="4.8"/>
    <n v="2"/>
    <n v="84.4"/>
    <n v="5"/>
    <n v="0"/>
    <n v="10.8"/>
    <n v="6"/>
    <n v="5"/>
    <n v="1"/>
    <n v="2"/>
    <n v="5"/>
    <n v="62"/>
    <n v="5"/>
    <n v="0"/>
    <n v="0"/>
    <n v="0"/>
    <n v="0"/>
    <n v="1"/>
    <n v="1"/>
    <n v="1"/>
    <n v="0"/>
    <n v="0"/>
    <n v="0"/>
    <n v="0"/>
    <n v="0"/>
    <s v="Some human traffic/squashing. Some litter all along transects about 10 pieces. Pipe/sign. Good monkey rope."/>
    <s v="N"/>
    <s v="N"/>
    <s v="Y"/>
    <s v="Y"/>
    <s v="N"/>
    <s v="Y"/>
    <s v="Y"/>
    <s v="Y"/>
    <s v="Y"/>
    <s v="Y"/>
    <s v="Medium skink near waterway"/>
    <s v="Excellent creek restoration with natural rocks around waterway"/>
    <s v="Little connectivity upstream. Downstream connects the new creek restoration north of playground-but interrupted at playground."/>
    <s v="Western bank requires weed removal + planting."/>
    <n v="34"/>
    <n v="3"/>
    <n v="30"/>
    <n v="90"/>
    <n v="100"/>
    <n v="80"/>
  </r>
  <r>
    <s v="Glindemann Park"/>
    <x v="7"/>
    <x v="1"/>
    <x v="9"/>
    <d v="1899-12-30T09:45:00"/>
    <s v="Stephanie Ford, Jesse Campbell, Miranda Kelly"/>
    <s v="GDA94"/>
    <n v="27.525639999999999"/>
    <n v="153.06931"/>
    <n v="27.525310000000001"/>
    <n v="153.06901999999999"/>
    <s v="Y"/>
    <s v="Non-remnant"/>
    <s v="12.3.11"/>
    <n v="138"/>
    <n v="8"/>
    <n v="1"/>
    <n v="-0.5"/>
    <n v="12"/>
    <n v="1.2"/>
    <n v="0"/>
    <n v="0"/>
    <n v="0"/>
    <n v="1"/>
    <n v="0"/>
    <n v="0"/>
    <n v="0"/>
    <n v="0"/>
    <n v="0"/>
    <n v="0"/>
    <n v="0"/>
    <n v="0"/>
    <n v="1"/>
    <n v="99"/>
    <n v="100"/>
    <n v="5"/>
    <n v="0"/>
    <n v="0"/>
    <n v="0"/>
    <n v="0"/>
    <n v="0"/>
    <n v="0"/>
    <n v="0"/>
    <n v="0"/>
    <n v="0"/>
    <n v="60"/>
    <n v="4"/>
    <n v="0"/>
    <n v="0"/>
    <n v="0"/>
    <n v="3"/>
    <n v="0"/>
    <n v="1"/>
    <n v="0"/>
    <n v="0"/>
    <n v="3"/>
    <n v="0"/>
    <n v="1"/>
    <n v="3"/>
    <s v="Mown grass across 9x50m of transect area. Small amount of plastic rubbish noted. Extensive, sever weed impacts. Some banks have caved in. Glycine is rampant; Mile a minute present."/>
    <s v="Weed overgrowth and long grass beside creek is sufficient to provide cover for reptiles and small waterbirds."/>
    <m/>
    <m/>
    <m/>
    <m/>
    <m/>
    <m/>
    <m/>
    <m/>
    <m/>
    <s v="Noisy miners, Spotted Dove, Small moths and bees"/>
    <s v="Future site for creek restoration project"/>
    <s v="Upstream the creek is piped underground; playground and mown grass; isolated large trees; isolated large trees."/>
    <s v="Creek banks will be battered back and revegetated"/>
    <n v="8.5"/>
    <n v="11"/>
    <n v="5"/>
    <n v="50"/>
    <n v="0"/>
    <n v="0"/>
  </r>
  <r>
    <s v="Glindemann Park"/>
    <x v="7"/>
    <x v="1"/>
    <x v="8"/>
    <d v="1899-12-30T09:20:00"/>
    <s v="Stephanie, Isia, Matthew Zajaczkowski"/>
    <s v="GDA94"/>
    <m/>
    <m/>
    <m/>
    <m/>
    <s v="Y"/>
    <s v="Non-remnant"/>
    <s v="12.3.11"/>
    <n v="138"/>
    <n v="8"/>
    <n v="1"/>
    <n v="-0.5"/>
    <n v="17"/>
    <n v="10.9"/>
    <n v="0"/>
    <n v="0"/>
    <n v="0"/>
    <n v="1"/>
    <n v="0"/>
    <n v="0"/>
    <n v="0"/>
    <n v="0"/>
    <n v="0.3"/>
    <n v="0.3"/>
    <n v="0"/>
    <n v="0"/>
    <n v="2.2000000000000002"/>
    <n v="97.4"/>
    <n v="99.2"/>
    <n v="5"/>
    <n v="0"/>
    <n v="0"/>
    <n v="0.2"/>
    <n v="0.2"/>
    <n v="2"/>
    <n v="4"/>
    <n v="0"/>
    <n v="0"/>
    <n v="5"/>
    <n v="30"/>
    <n v="2"/>
    <n v="0"/>
    <n v="0"/>
    <n v="0"/>
    <n v="0"/>
    <n v="1"/>
    <n v="0"/>
    <n v="1"/>
    <n v="0"/>
    <n v="0"/>
    <n v="0"/>
    <n v="1"/>
    <n v="0"/>
    <s v="Species record: Melaleuca Waterhousea, Syzygium aunranticarpa HA- Walking on the planting; 2 or more plants pulled out. Inf. 1 rock sotmrwater drain. Erosion: soil around sedges eroded around top of holes."/>
    <s v="N"/>
    <s v="N"/>
    <s v="N"/>
    <s v="N"/>
    <s v="N"/>
    <s v="N"/>
    <s v="Y"/>
    <s v="Y"/>
    <s v="N"/>
    <s v="Y"/>
    <s v="White Ibis downstream"/>
    <s v="Creek restoration site June 2018, Logs instream installed especially"/>
    <s v="Creek piped under playground - probledownstream piped under Logan Rd. "/>
    <s v="Maintenance required. Rehab on opposite bank. "/>
    <n v="15.5"/>
    <n v="3"/>
    <n v="5"/>
    <n v="50"/>
    <n v="40"/>
    <n v="26.666666666666668"/>
  </r>
  <r>
    <s v="Bowies Flat"/>
    <x v="8"/>
    <x v="0"/>
    <x v="10"/>
    <d v="1899-12-30T13:00:00"/>
    <s v="Jesse Campbell, Greg Neill"/>
    <s v="GDA94"/>
    <n v="27.493929999999999"/>
    <n v="153.06531000000001"/>
    <n v="27.49438"/>
    <n v="153.06544"/>
    <s v="Y"/>
    <s v="Non-remnant"/>
    <s v="12.3.11"/>
    <n v="25"/>
    <n v="125"/>
    <n v="0"/>
    <n v="3"/>
    <n v="40"/>
    <n v="4.5999999999999996"/>
    <n v="0"/>
    <n v="0"/>
    <n v="0"/>
    <n v="0"/>
    <n v="63.3"/>
    <n v="63.3"/>
    <n v="0"/>
    <n v="5"/>
    <n v="8.3000000000000007"/>
    <n v="8.3000000000000007"/>
    <n v="0"/>
    <n v="2"/>
    <n v="41"/>
    <n v="10"/>
    <n v="51"/>
    <n v="5"/>
    <n v="35.6"/>
    <n v="5"/>
    <n v="0"/>
    <n v="13.4"/>
    <n v="1"/>
    <n v="4"/>
    <n v="0"/>
    <n v="0"/>
    <n v="5"/>
    <n v="1"/>
    <n v="0"/>
    <n v="0"/>
    <n v="0"/>
    <n v="0"/>
    <n v="0"/>
    <n v="1"/>
    <n v="1"/>
    <n v="0"/>
    <n v="0"/>
    <n v="1"/>
    <n v="0"/>
    <n v="0"/>
    <n v="1"/>
    <s v="A lot of human traffic in vicinity, mown grass park areas nearby.  Transect on artificial bund around wetland."/>
    <s v="Tree nests"/>
    <m/>
    <m/>
    <m/>
    <m/>
    <m/>
    <m/>
    <m/>
    <m/>
    <m/>
    <s v="White Ibis, Moorhens, Water Dragons, Ducks (Pacific Black, Hardhead), Little Australian Grebe"/>
    <s v="Council tree planting site"/>
    <s v="Good connectivity (?)"/>
    <s v="Small weeding needed"/>
    <n v="29"/>
    <n v="4"/>
    <n v="30"/>
    <n v="120"/>
    <n v="90"/>
    <n v="60"/>
  </r>
  <r>
    <s v="Bowies Flat"/>
    <x v="8"/>
    <x v="0"/>
    <x v="11"/>
    <d v="1899-12-30T09:15:00"/>
    <s v="Stephanie Ford, Matthew Zajaczkowski"/>
    <s v="WGS84"/>
    <n v="27.493960000000001"/>
    <n v="153.06531000000001"/>
    <n v="27.49436"/>
    <n v="153.06542999999999"/>
    <s v="Y"/>
    <s v="Non-remnant"/>
    <s v="12.3.11"/>
    <n v="16.5"/>
    <n v="96"/>
    <n v="0"/>
    <n v="4"/>
    <n v="59.08"/>
    <n v="3.7"/>
    <n v="0"/>
    <n v="0"/>
    <n v="0"/>
    <n v="0"/>
    <n v="42"/>
    <n v="42"/>
    <n v="42"/>
    <n v="4"/>
    <n v="0"/>
    <n v="0"/>
    <n v="0"/>
    <n v="0"/>
    <n v="28.4"/>
    <n v="15.4"/>
    <n v="21.9"/>
    <n v="4"/>
    <n v="47"/>
    <n v="5"/>
    <n v="1"/>
    <n v="22.5"/>
    <n v="1"/>
    <n v="4"/>
    <n v="0"/>
    <n v="0"/>
    <n v="5"/>
    <n v="1"/>
    <n v="0"/>
    <n v="0"/>
    <n v="0"/>
    <n v="0"/>
    <n v="0"/>
    <n v="1"/>
    <n v="1"/>
    <n v="0"/>
    <n v="0"/>
    <n v="1"/>
    <n v="0"/>
    <n v="1"/>
    <n v="1"/>
    <s v="Mile-a-minute requires treating+Guinea grass could be removed beside native grasses etc. Water quality appears to need improvement."/>
    <s v="N"/>
    <s v="N"/>
    <s v="Y (old)"/>
    <s v="Y"/>
    <s v="Y"/>
    <s v="Y"/>
    <s v="N"/>
    <s v="Y"/>
    <s v="N"/>
    <s v="Y"/>
    <s v="Noisy Miner, Pacific Black Duck, Hardhead, Ibis, Little Pied Cormorant, Dusky Moorhen, Purple Swamphen"/>
    <s v="Constructed wetland. Waterbird feeding."/>
    <s v="Blocked upstream+downstream by roads, units etc. Used to be in Bridgewater Creek Corridor"/>
    <m/>
    <n v="26"/>
    <n v="5"/>
    <n v="40"/>
    <n v="80"/>
    <n v="90"/>
    <n v="60"/>
  </r>
  <r>
    <s v="Wembley Park"/>
    <x v="9"/>
    <x v="0"/>
    <x v="12"/>
    <d v="1899-12-30T09:00:00"/>
    <s v="Cody Hoolihan, Damien Madden"/>
    <s v="GDA94"/>
    <n v="27.490169999999999"/>
    <n v="153.06339"/>
    <n v="27.489750000000001"/>
    <n v="153.06325000000001"/>
    <s v="Y"/>
    <s v="Non-remnant"/>
    <s v="12.3.11"/>
    <n v="66.3"/>
    <n v="83.7"/>
    <n v="1"/>
    <n v="0.5"/>
    <n v="17.600000000000001"/>
    <n v="11.6"/>
    <n v="1"/>
    <n v="0"/>
    <n v="0"/>
    <n v="0"/>
    <n v="35"/>
    <n v="35"/>
    <n v="0"/>
    <n v="4"/>
    <n v="1.7"/>
    <n v="1"/>
    <n v="0.7"/>
    <n v="2"/>
    <n v="59.4"/>
    <n v="15.2"/>
    <n v="74.599999999999994"/>
    <n v="5"/>
    <n v="25.4"/>
    <n v="4"/>
    <n v="0"/>
    <n v="0"/>
    <n v="0"/>
    <n v="0"/>
    <n v="0"/>
    <n v="0"/>
    <n v="5"/>
    <n v="10"/>
    <n v="2"/>
    <n v="0"/>
    <n v="0"/>
    <n v="0"/>
    <n v="0"/>
    <n v="2"/>
    <n v="1"/>
    <n v="1"/>
    <n v="0"/>
    <n v="2"/>
    <n v="0"/>
    <n v="0"/>
    <n v="1"/>
    <s v="Human access involved vandalism "/>
    <s v="N"/>
    <s v="N"/>
    <s v="Y"/>
    <s v="Y"/>
    <s v="Y"/>
    <s v="Y"/>
    <s v="Y"/>
    <s v="Y"/>
    <s v="Y"/>
    <s v="Y"/>
    <s v="Water Dragon, Swamp Hen, Duck, Magpie Lark and nest"/>
    <s v="Existing bushcare site, Both sides of creek have riparian vegetation, Pathways allow access to creek with minimal disturbance to vegetation"/>
    <s v="Decent width with some gap, opportunities to improve conenctions upstream and downstream"/>
    <s v="Improve connectivity, Decrease Vandalism"/>
    <n v="23.5"/>
    <n v="7"/>
    <n v="15"/>
    <n v="110.00000000000001"/>
    <n v="40"/>
    <n v="26.666666666666668"/>
  </r>
  <r>
    <s v="Wembley Park"/>
    <x v="9"/>
    <x v="0"/>
    <x v="13"/>
    <d v="1899-12-30T09:00:00"/>
    <s v="Damien Madden, Marnina Tozer, Isla Cramer, Chia-Yi, Stephanie Ford"/>
    <s v="WGS84"/>
    <n v="27.490130000000001"/>
    <n v="153.06335000000001"/>
    <n v="27.48978"/>
    <n v="153.06326000000001"/>
    <s v="Y"/>
    <s v="Non-remnant"/>
    <s v="12.3.11"/>
    <n v="51"/>
    <n v="66"/>
    <n v="0"/>
    <n v="2"/>
    <n v="16"/>
    <n v="12.5"/>
    <n v="1"/>
    <n v="0"/>
    <n v="0"/>
    <n v="0"/>
    <n v="38"/>
    <n v="38"/>
    <n v="0"/>
    <n v="4"/>
    <n v="0"/>
    <n v="0"/>
    <n v="0"/>
    <n v="0"/>
    <n v="67"/>
    <n v="1"/>
    <n v="68"/>
    <n v="5"/>
    <n v="31"/>
    <n v="5"/>
    <n v="0"/>
    <n v="1"/>
    <n v="0"/>
    <n v="0"/>
    <n v="0"/>
    <n v="0"/>
    <n v="5"/>
    <n v="5"/>
    <n v="0"/>
    <n v="0"/>
    <n v="0"/>
    <n v="0"/>
    <n v="0"/>
    <n v="0"/>
    <n v="1"/>
    <n v="1"/>
    <n v="1"/>
    <n v="1"/>
    <n v="0"/>
    <n v="0"/>
    <n v="1"/>
    <s v="Minor litter; Path made of deco - no veg on it.  Minor fire impact - dead Agathis sapling; Weeds present on bank."/>
    <s v="N"/>
    <s v="N"/>
    <s v="N"/>
    <s v="Y"/>
    <s v="Y"/>
    <s v="Y"/>
    <s v="Y"/>
    <s v="Y"/>
    <s v="Y"/>
    <s v="Y"/>
    <s v="Purple swamp hen; fish; wood ducks; magpies; rainbow lorikeet."/>
    <s v="Existing tree planting (this transect 2013)"/>
    <s v="Part of Bridgewater Ck riparian corridor"/>
    <s v="Looks great."/>
    <n v="22"/>
    <n v="5"/>
    <n v="30"/>
    <n v="90"/>
    <n v="50"/>
    <n v="33.333333333333329"/>
  </r>
  <r>
    <s v="Wembley Park"/>
    <x v="10"/>
    <x v="1"/>
    <x v="12"/>
    <d v="1899-12-30T09:00:00"/>
    <s v="Miranda Kelly, Patricia Rynja"/>
    <s v="GDA95"/>
    <n v="27.48911"/>
    <n v="153.06285"/>
    <n v="27.488679999999999"/>
    <n v="153.06276"/>
    <s v="Y"/>
    <s v="Non-remnant"/>
    <s v="12.3.11"/>
    <n v="49.5"/>
    <n v="67"/>
    <n v="0"/>
    <n v="2"/>
    <n v="13.3"/>
    <n v="11.6"/>
    <n v="1"/>
    <n v="11.6"/>
    <n v="1"/>
    <n v="0"/>
    <n v="56.6"/>
    <n v="56.6"/>
    <n v="0"/>
    <n v="5"/>
    <n v="15"/>
    <n v="15"/>
    <n v="0"/>
    <n v="4"/>
    <n v="12.6"/>
    <n v="29.4"/>
    <n v="42"/>
    <n v="4"/>
    <n v="48.2"/>
    <n v="5"/>
    <n v="4"/>
    <n v="4"/>
    <n v="0"/>
    <n v="0"/>
    <n v="2"/>
    <n v="2"/>
    <n v="5"/>
    <n v="10"/>
    <n v="2"/>
    <n v="0"/>
    <n v="0"/>
    <n v="0"/>
    <n v="0"/>
    <n v="1"/>
    <n v="1"/>
    <n v="1"/>
    <n v="0"/>
    <n v="2"/>
    <n v="0"/>
    <n v="1"/>
    <n v="1"/>
    <s v="Dirt paths are present, trees have been broken, there is erosion at strat of transect"/>
    <s v="N"/>
    <s v="N"/>
    <s v="Y"/>
    <s v="Y"/>
    <s v="Y"/>
    <s v="Y"/>
    <s v="Y"/>
    <s v="Y"/>
    <s v="N"/>
    <s v="Y"/>
    <s v="Kookaburra, Ducks, Noisy miners, moorhen, dead possum, magpies, crows"/>
    <m/>
    <s v="No connectivity to the west, netball courts on one side"/>
    <s v="Mile-a-minute dense in some areas closer to water which needs to be addressed"/>
    <n v="31"/>
    <n v="7"/>
    <n v="40"/>
    <n v="130"/>
    <n v="50"/>
    <n v="46.666666666666664"/>
  </r>
  <r>
    <s v="Wembley Park"/>
    <x v="10"/>
    <x v="1"/>
    <x v="13"/>
    <d v="1899-12-30T11:15:00"/>
    <s v="Isla Cramer, Stephanie Ford"/>
    <s v="WGS84"/>
    <n v="27.489129999999999"/>
    <n v="153.06287"/>
    <n v="27.488710000000001"/>
    <n v="153.06273999999999"/>
    <s v="Y"/>
    <s v="Non-remnant"/>
    <s v="12.3.11"/>
    <n v="12"/>
    <n v="92"/>
    <n v="0"/>
    <n v="3"/>
    <n v="14"/>
    <n v="11.2"/>
    <n v="1"/>
    <n v="0"/>
    <n v="0"/>
    <n v="0"/>
    <n v="68"/>
    <n v="52"/>
    <n v="17"/>
    <n v="5"/>
    <n v="1.7"/>
    <n v="1.7"/>
    <n v="0"/>
    <n v="2"/>
    <n v="20"/>
    <n v="23"/>
    <n v="43"/>
    <n v="4"/>
    <n v="40"/>
    <n v="5"/>
    <n v="0"/>
    <n v="15"/>
    <n v="0"/>
    <n v="0"/>
    <n v="0"/>
    <n v="0"/>
    <n v="5"/>
    <n v="6"/>
    <n v="2"/>
    <n v="0"/>
    <n v="2"/>
    <n v="0"/>
    <n v="0"/>
    <n v="3"/>
    <n v="2"/>
    <n v="1"/>
    <n v="0"/>
    <n v="1"/>
    <n v="1"/>
    <n v="1"/>
    <n v="1"/>
    <s v="Clearing by vandals including breaking of young trees and clearing of the lower bank.  Pipe across creek with fences above it. Vines serious at about 20 m on transect, on bank."/>
    <s v="N"/>
    <s v="N"/>
    <s v="N"/>
    <s v="Y"/>
    <s v="N"/>
    <s v="N"/>
    <s v="N"/>
    <s v="N"/>
    <s v="N"/>
    <s v="N"/>
    <s v="Unidentified reptile. Woody debris consists of small sticks only."/>
    <s v="Existing tree planting site."/>
    <s v="Very narrow connections to vegetation upstream and downstream"/>
    <s v="Replanting of damaged vegetation is needed."/>
    <n v="27"/>
    <n v="12"/>
    <n v="40"/>
    <n v="110.00000000000001"/>
    <n v="50"/>
    <n v="33.333333333333329"/>
  </r>
  <r>
    <s v="Wembley Park"/>
    <x v="11"/>
    <x v="2"/>
    <x v="12"/>
    <d v="1899-12-30T09:00:00"/>
    <s v="Jesse Campbell, Greg Neill"/>
    <s v="GDA94"/>
    <n v="27.488620000000001"/>
    <n v="153.06161"/>
    <n v="27.488659999999999"/>
    <n v="153.06110000000001"/>
    <s v="Y"/>
    <s v="Non-remnant"/>
    <s v="12.3.11"/>
    <n v="29"/>
    <n v="121"/>
    <n v="1"/>
    <n v="2.5"/>
    <n v="15.7"/>
    <n v="2.7"/>
    <n v="0"/>
    <n v="0"/>
    <n v="0"/>
    <n v="0"/>
    <n v="61.7"/>
    <n v="61.7"/>
    <n v="0"/>
    <n v="5"/>
    <n v="0"/>
    <n v="0"/>
    <n v="0"/>
    <n v="0"/>
    <n v="12.6"/>
    <n v="2"/>
    <n v="14.6"/>
    <n v="4"/>
    <n v="35.299999999999997"/>
    <n v="5"/>
    <n v="0"/>
    <n v="49.3"/>
    <n v="0"/>
    <n v="0"/>
    <n v="0"/>
    <n v="0"/>
    <n v="5"/>
    <n v="80"/>
    <n v="5"/>
    <n v="0"/>
    <n v="0"/>
    <n v="0"/>
    <n v="0"/>
    <n v="0"/>
    <n v="0"/>
    <n v="0"/>
    <n v="0"/>
    <n v="1"/>
    <n v="0"/>
    <n v="0"/>
    <n v="0"/>
    <s v="Temporary fence affecting lomandras, weeds well under control, perhaps planting vines?"/>
    <s v="N"/>
    <s v="N"/>
    <s v="Y"/>
    <s v="Y"/>
    <s v="N"/>
    <s v="Y"/>
    <s v="N"/>
    <s v="Y"/>
    <s v="N"/>
    <s v="N"/>
    <s v="None"/>
    <s v="Existing bushcare site, new plantings just done of lomandras and canopy rainforest species"/>
    <s v="Good connectivity"/>
    <s v="Minor weeding"/>
    <n v="26.5"/>
    <n v="1"/>
    <n v="25"/>
    <n v="90"/>
    <n v="50"/>
    <n v="33.333333333333329"/>
  </r>
  <r>
    <s v="Wembley Park"/>
    <x v="11"/>
    <x v="2"/>
    <x v="13"/>
    <d v="1899-12-30T11:15:00"/>
    <s v="Damien Madden, Chia-Yi Hu"/>
    <m/>
    <m/>
    <m/>
    <m/>
    <m/>
    <s v="Y"/>
    <s v="Non-remnant"/>
    <s v="12.3.11"/>
    <n v="51.3"/>
    <n v="66"/>
    <n v="1"/>
    <n v="1.5"/>
    <n v="16.100000000000001"/>
    <n v="2.5"/>
    <n v="0"/>
    <n v="0"/>
    <n v="0"/>
    <n v="0"/>
    <n v="67"/>
    <n v="67"/>
    <n v="0"/>
    <n v="5"/>
    <n v="0"/>
    <n v="0"/>
    <n v="0"/>
    <n v="0"/>
    <n v="29"/>
    <n v="1"/>
    <n v="30"/>
    <n v="4"/>
    <n v="54"/>
    <n v="5"/>
    <n v="0"/>
    <n v="16"/>
    <n v="0"/>
    <n v="0"/>
    <n v="0"/>
    <n v="0"/>
    <n v="5"/>
    <n v="85"/>
    <n v="5"/>
    <n v="0"/>
    <n v="0"/>
    <n v="0"/>
    <n v="0"/>
    <n v="2"/>
    <n v="1"/>
    <n v="2"/>
    <n v="0"/>
    <n v="1"/>
    <n v="0"/>
    <n v="0"/>
    <n v="0"/>
    <s v="Litter: a net; arope.  Infrastructure involves concrete bike path."/>
    <s v="N"/>
    <s v="N"/>
    <s v="Y"/>
    <s v="Y"/>
    <s v="Y"/>
    <s v="Y"/>
    <s v="N"/>
    <s v="Y"/>
    <s v="N"/>
    <s v="Y"/>
    <s v="Noisy miner, wood ducks, Pacific black duck"/>
    <s v="Lomandras and saplings planted 2017 under established trees."/>
    <s v="Connectivity via a narrow riparian ribbon."/>
    <s v="Looks great."/>
    <n v="25.5"/>
    <n v="6"/>
    <n v="15"/>
    <n v="90"/>
    <n v="50"/>
    <n v="33.33333333333332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4">
  <r>
    <x v="0"/>
    <x v="0"/>
    <n v="3"/>
    <n v="4"/>
    <n v="0"/>
    <n v="0"/>
    <n v="5"/>
    <m/>
    <n v="4"/>
    <n v="5"/>
    <n v="5"/>
    <n v="2"/>
    <n v="5"/>
    <n v="4"/>
    <n v="0"/>
    <n v="0"/>
    <n v="0"/>
    <n v="1"/>
    <n v="2"/>
    <n v="1"/>
    <n v="1"/>
    <n v="0"/>
    <n v="1"/>
    <n v="0"/>
    <n v="0"/>
    <n v="0"/>
    <n v="37"/>
    <n v="6"/>
  </r>
  <r>
    <x v="0"/>
    <x v="1"/>
    <n v="3"/>
    <n v="4"/>
    <n v="0"/>
    <n v="0"/>
    <n v="4"/>
    <n v="2"/>
    <n v="4"/>
    <n v="5"/>
    <n v="5"/>
    <n v="4"/>
    <n v="5"/>
    <n v="4"/>
    <n v="0"/>
    <n v="0"/>
    <n v="0"/>
    <n v="0"/>
    <n v="2"/>
    <n v="1"/>
    <n v="2"/>
    <n v="0"/>
    <n v="1"/>
    <n v="0"/>
    <n v="1"/>
    <n v="1"/>
    <n v="40"/>
    <n v="8"/>
  </r>
  <r>
    <x v="1"/>
    <x v="2"/>
    <n v="0.5"/>
    <n v="2"/>
    <n v="0"/>
    <n v="0"/>
    <n v="4"/>
    <m/>
    <n v="4"/>
    <n v="5"/>
    <n v="5"/>
    <n v="4"/>
    <n v="5"/>
    <n v="5"/>
    <n v="1"/>
    <n v="0"/>
    <n v="0"/>
    <n v="0"/>
    <n v="0"/>
    <n v="2"/>
    <n v="0"/>
    <n v="0"/>
    <n v="2"/>
    <n v="0"/>
    <n v="0"/>
    <n v="0"/>
    <n v="34.5"/>
    <n v="5"/>
  </r>
  <r>
    <x v="1"/>
    <x v="1"/>
    <n v="-0.5"/>
    <n v="3"/>
    <n v="0"/>
    <n v="0"/>
    <n v="4"/>
    <n v="2"/>
    <n v="5"/>
    <n v="5"/>
    <n v="4"/>
    <n v="4"/>
    <n v="5"/>
    <n v="5"/>
    <n v="0"/>
    <n v="0"/>
    <n v="0"/>
    <n v="0"/>
    <n v="0"/>
    <n v="0"/>
    <n v="0"/>
    <n v="0"/>
    <n v="2"/>
    <n v="0"/>
    <n v="0"/>
    <n v="0"/>
    <n v="36.5"/>
    <n v="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2">
  <r>
    <s v="Greenslopes DCP "/>
    <s v="DCP “Riparian” Zone"/>
    <n v="1"/>
    <x v="0"/>
    <n v="9.5"/>
    <n v="93"/>
    <n v="0"/>
    <n v="3"/>
    <n v="20.66"/>
    <n v="35.4"/>
    <n v="2"/>
    <n v="16.600000000000001"/>
    <n v="1"/>
    <n v="1"/>
    <n v="65"/>
    <n v="65"/>
    <n v="0"/>
    <n v="5"/>
    <n v="0"/>
    <n v="0"/>
    <n v="0"/>
    <n v="0"/>
    <n v="7.6"/>
    <n v="36.4"/>
    <n v="44"/>
    <n v="4"/>
    <n v="41.6"/>
    <n v="5"/>
    <n v="1"/>
    <n v="13.4"/>
    <m/>
    <n v="5"/>
    <n v="2"/>
    <n v="2"/>
    <n v="5"/>
    <n v="6"/>
    <n v="1"/>
    <n v="1"/>
    <n v="0"/>
    <n v="0"/>
    <n v="0"/>
    <n v="1"/>
    <n v="1"/>
    <n v="1"/>
    <n v="0"/>
    <n v="2"/>
    <n v="2"/>
    <n v="1"/>
    <n v="2"/>
    <n v="33"/>
    <n v="11"/>
  </r>
  <r>
    <s v="Greenslopes DCP "/>
    <s v="DCP “Riparian” Zone"/>
    <n v="1"/>
    <x v="1"/>
    <n v="4.5"/>
    <n v="97"/>
    <n v="0"/>
    <n v="4"/>
    <n v="18.7"/>
    <n v="32.299999999999997"/>
    <n v="2"/>
    <n v="0"/>
    <n v="0"/>
    <n v="1"/>
    <n v="60"/>
    <n v="60"/>
    <n v="0"/>
    <n v="5"/>
    <n v="1"/>
    <n v="0"/>
    <n v="1"/>
    <n v="2"/>
    <n v="15"/>
    <n v="35.6"/>
    <n v="50.6"/>
    <n v="5"/>
    <n v="39.799999999999997"/>
    <n v="5"/>
    <n v="0"/>
    <n v="11.6"/>
    <n v="10"/>
    <n v="5"/>
    <n v="0"/>
    <n v="0"/>
    <n v="5"/>
    <n v="5"/>
    <n v="0"/>
    <n v="1"/>
    <n v="0"/>
    <n v="0"/>
    <n v="0"/>
    <n v="0"/>
    <n v="1"/>
    <n v="0"/>
    <n v="0"/>
    <n v="1"/>
    <n v="2"/>
    <n v="0"/>
    <n v="0"/>
    <n v="33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3" cacheId="0" dataPosition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4">
  <location ref="A3:M7" firstHeaderRow="0" firstDataRow="1" firstDataCol="1"/>
  <pivotFields count="76">
    <pivotField showAll="0"/>
    <pivotField axis="axisRow" showAll="0">
      <items count="13">
        <item h="1" x="1"/>
        <item h="1" x="0"/>
        <item h="1" x="2"/>
        <item h="1" x="8"/>
        <item h="1" x="3"/>
        <item h="1" x="7"/>
        <item x="6"/>
        <item h="1" x="5"/>
        <item h="1" x="4"/>
        <item h="1" x="11"/>
        <item h="1" x="9"/>
        <item h="1" x="10"/>
        <item t="default"/>
      </items>
    </pivotField>
    <pivotField showAll="0"/>
    <pivotField axis="axisRow" numFmtId="164" showAll="0">
      <items count="15">
        <item x="0"/>
        <item x="2"/>
        <item x="5"/>
        <item x="7"/>
        <item x="9"/>
        <item x="10"/>
        <item x="12"/>
        <item x="1"/>
        <item x="6"/>
        <item x="11"/>
        <item x="4"/>
        <item x="13"/>
        <item x="8"/>
        <item x="3"/>
        <item t="default"/>
      </items>
    </pivotField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showAll="0"/>
    <pivotField dataField="1" showAll="0"/>
    <pivotField dataField="1" showAll="0"/>
    <pivotField showAll="0"/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dataField="1"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"/>
    <field x="3"/>
  </rowFields>
  <rowItems count="4">
    <i>
      <x v="6"/>
    </i>
    <i r="1">
      <x v="3"/>
    </i>
    <i r="1">
      <x v="12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 of Longitudinal Continuity Score" fld="17" baseField="0" baseItem="0"/>
    <dataField name="Sum of Width of Riparian Vegetation Score" fld="20" baseField="0" baseItem="0"/>
    <dataField name="Sum of Shrub Cover Score" fld="31" baseField="1" baseItem="6"/>
    <dataField name="Sum of Contiguous Vegetation Score" fld="22" baseField="0" baseItem="0"/>
    <dataField name="Sum of Adjacent Vegetation Score" fld="23" baseField="0" baseItem="0"/>
    <dataField name="Sum of Canopy Cover Score" fld="27" baseField="0" baseItem="0"/>
    <dataField name="Sum of Groundcover Score" fld="35" baseField="0" baseItem="0"/>
    <dataField name="Sum of Leaf Litter Score" fld="37" baseField="0" baseItem="0"/>
    <dataField name="Sum of Fallen Log Score" fld="41" baseField="0" baseItem="0"/>
    <dataField name="Sum of Dead Tree Score" fld="43" baseField="0" baseItem="0"/>
    <dataField name="Sum of Canopy Recruitment Score" fld="44" baseField="0" baseItem="0"/>
    <dataField name="Sum of Vegetation Cover Over the Waterway Score" fld="46" baseField="0" baseItem="0"/>
  </dataFields>
  <chartFormats count="3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11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4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4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4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4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4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4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4" format="11" series="1">
      <pivotArea type="data" outline="0" fieldPosition="0">
        <references count="1">
          <reference field="4294967294" count="1" selected="0">
            <x v="11"/>
          </reference>
        </references>
      </pivotArea>
    </chartFormat>
    <chartFormat chart="5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5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5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5" format="17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5" format="18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5" format="19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5" format="20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5" format="21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5" format="22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5" format="23" series="1">
      <pivotArea type="data" outline="0" fieldPosition="0">
        <references count="1">
          <reference field="4294967294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">
  <location ref="A3:M19" firstHeaderRow="0" firstDataRow="1" firstDataCol="1"/>
  <pivotFields count="80">
    <pivotField showAll="0"/>
    <pivotField axis="axisRow" showAll="0">
      <items count="13">
        <item x="1"/>
        <item x="0"/>
        <item x="2"/>
        <item h="1" x="8"/>
        <item h="1" x="3"/>
        <item h="1" x="7"/>
        <item h="1" x="6"/>
        <item h="1" x="5"/>
        <item h="1" x="4"/>
        <item h="1" x="11"/>
        <item h="1" x="9"/>
        <item h="1" x="10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numFmtId="164" showAll="0">
      <items count="15">
        <item x="0"/>
        <item x="2"/>
        <item x="5"/>
        <item x="7"/>
        <item x="9"/>
        <item x="10"/>
        <item x="12"/>
        <item x="1"/>
        <item x="6"/>
        <item x="11"/>
        <item x="4"/>
        <item x="13"/>
        <item x="3"/>
        <item x="8"/>
        <item t="default"/>
      </items>
    </pivotField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showAll="0"/>
    <pivotField dataField="1" showAll="0"/>
    <pivotField dataField="1" showAll="0"/>
    <pivotField showAll="0"/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dataField="1"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showAll="0"/>
    <pivotField showAll="0"/>
    <pivotField numFmtId="1" showAll="0"/>
  </pivotFields>
  <rowFields count="3">
    <field x="1"/>
    <field x="3"/>
    <field x="2"/>
  </rowFields>
  <rowItems count="16">
    <i>
      <x/>
    </i>
    <i r="1">
      <x v="1"/>
    </i>
    <i r="2">
      <x v="1"/>
    </i>
    <i r="1">
      <x v="7"/>
    </i>
    <i r="2">
      <x v="1"/>
    </i>
    <i>
      <x v="1"/>
    </i>
    <i r="1">
      <x/>
    </i>
    <i r="2">
      <x/>
    </i>
    <i r="1">
      <x v="7"/>
    </i>
    <i r="2">
      <x/>
    </i>
    <i>
      <x v="2"/>
    </i>
    <i r="1">
      <x v="1"/>
    </i>
    <i r="2">
      <x v="2"/>
    </i>
    <i r="1">
      <x v="12"/>
    </i>
    <i r="2">
      <x v="2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 of Longitudinal Continuity Score" fld="17" baseField="0" baseItem="0"/>
    <dataField name="Sum of Shrub Cover Score" fld="31" baseField="0" baseItem="0"/>
    <dataField name="Sum of Width of Riparian Vegetation Score" fld="20" baseField="0" baseItem="0"/>
    <dataField name="Sum of Contiguous Vegetation Score" fld="22" baseField="0" baseItem="0"/>
    <dataField name="Sum of Adjacent Vegetation Score" fld="23" baseField="0" baseItem="0"/>
    <dataField name="Sum of Canopy Cover Score" fld="27" baseField="0" baseItem="0"/>
    <dataField name="Sum of Groundcover Score" fld="35" baseField="0" baseItem="0"/>
    <dataField name="Sum of Leaf Litter Score" fld="37" baseField="0" baseItem="0"/>
    <dataField name="Sum of Fallen Log Score" fld="41" baseField="0" baseItem="0"/>
    <dataField name="Sum of Dead Tree Score" fld="43" baseField="0" baseItem="0"/>
    <dataField name="Sum of Canopy Recruitment Score" fld="44" baseField="0" baseItem="0"/>
    <dataField name="Sum of Vegetation Cover Over the Waterway Score" fld="46" baseField="0" baseItem="0"/>
  </dataField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 chartFormat="3">
  <location ref="A3:M6" firstHeaderRow="0" firstDataRow="1" firstDataCol="1"/>
  <pivotFields count="51">
    <pivotField showAll="0"/>
    <pivotField showAll="0"/>
    <pivotField showAll="0"/>
    <pivotField axis="axisRow" numFmtId="164" showAll="0">
      <items count="3">
        <item x="0"/>
        <item x="1"/>
        <item t="default"/>
      </items>
    </pivotField>
    <pivotField showAll="0"/>
    <pivotField showAll="0"/>
    <pivotField showAll="0"/>
    <pivotField dataField="1" showAll="0"/>
    <pivotField showAll="0"/>
    <pivotField showAll="0"/>
    <pivotField dataField="1" showAll="0"/>
    <pivotField showAll="0"/>
    <pivotField dataField="1" showAll="0"/>
    <pivotField dataField="1" showAll="0"/>
    <pivotField showAll="0"/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dataField="1"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3">
    <i>
      <x/>
    </i>
    <i>
      <x v="1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 of Contiguous Vegetation Score" fld="12" baseField="0" baseItem="0"/>
    <dataField name="Sum of Adjacent Vegetation Score" fld="13" baseField="0" baseItem="0"/>
    <dataField name="Sum of Width of Riparian Vegetation Score" fld="10" baseField="0" baseItem="0"/>
    <dataField name="Sum of Longitudinal Continuity Score" fld="7" baseField="0" baseItem="0"/>
    <dataField name="Sum of Canopy Cover Score" fld="17" baseField="0" baseItem="0"/>
    <dataField name="Sum of Shrub Cover Score" fld="21" baseField="0" baseItem="0"/>
    <dataField name="Sum of Groundcover Score" fld="25" baseField="0" baseItem="0"/>
    <dataField name="Sum of Vegetation Cover Over the Waterway Score" fld="36" baseField="0" baseItem="0"/>
    <dataField name="Sum of Canopy Recruitment Score" fld="34" baseField="0" baseItem="0"/>
    <dataField name="Sum of Dead Tree Score" fld="33" baseField="0" baseItem="0"/>
    <dataField name="Sum of Leaf Litter Score" fld="27" baseField="0" baseItem="0"/>
    <dataField name="Sum of Fallen Log Score" fld="31" baseField="0" baseItem="0"/>
  </dataFields>
  <chartFormats count="3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2"/>
          </reference>
          <reference field="3" count="1" selected="0">
            <x v="0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3"/>
          </reference>
          <reference field="3" count="1" selected="0">
            <x v="0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4"/>
          </reference>
          <reference field="3" count="1" selected="0">
            <x v="0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5"/>
          </reference>
          <reference field="3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6"/>
          </reference>
          <reference field="3" count="1" selected="0">
            <x v="0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7"/>
          </reference>
          <reference field="3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8"/>
          </reference>
          <reference field="3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9"/>
          </reference>
          <reference field="3" count="1" selected="0">
            <x v="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10"/>
          </reference>
          <reference field="3" count="1" selected="0">
            <x v="0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11"/>
          </reference>
          <reference field="3" count="1" selected="0">
            <x v="0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1"/>
          </reference>
          <reference field="3" count="1" selected="0">
            <x v="1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2"/>
          </reference>
          <reference field="3" count="1" selected="0">
            <x v="1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3"/>
          </reference>
          <reference field="3" count="1" selected="0">
            <x v="1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4"/>
          </reference>
          <reference field="3" count="1" selected="0">
            <x v="1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5"/>
          </reference>
          <reference field="3" count="1" selected="0">
            <x v="1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6"/>
          </reference>
          <reference field="3" count="1" selected="0">
            <x v="1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7"/>
          </reference>
          <reference field="3" count="1" selected="0">
            <x v="1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8"/>
          </reference>
          <reference field="3" count="1" selected="0">
            <x v="1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9"/>
          </reference>
          <reference field="3" count="1" selected="0">
            <x v="1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10"/>
          </reference>
          <reference field="3" count="1" selected="0">
            <x v="1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11"/>
          </reference>
          <reference field="3" count="1" selected="0">
            <x v="1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1"/>
          </reference>
          <reference field="3" count="1" selected="0">
            <x v="0"/>
          </reference>
        </references>
      </pivotArea>
    </chartFormat>
    <chartFormat chart="0" format="2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2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28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29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30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31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32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33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34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35" series="1">
      <pivotArea type="data" outline="0" fieldPosition="0">
        <references count="1">
          <reference field="4294967294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 chartFormat="1">
  <location ref="A1:C8" firstHeaderRow="0" firstDataRow="1" firstDataCol="1"/>
  <pivotFields count="28">
    <pivotField axis="axisRow" showAll="0">
      <items count="3">
        <item x="1"/>
        <item x="0"/>
        <item t="default"/>
      </items>
    </pivotField>
    <pivotField axis="axisRow" numFmtId="164" showAll="0">
      <items count="4"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</pivotFields>
  <rowFields count="2">
    <field x="0"/>
    <field x="1"/>
  </rowFields>
  <rowItems count="7">
    <i>
      <x/>
    </i>
    <i r="1">
      <x v="1"/>
    </i>
    <i r="1">
      <x v="2"/>
    </i>
    <i>
      <x v="1"/>
    </i>
    <i r="1">
      <x/>
    </i>
    <i r="1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Total sum of Ecological Values Scores" fld="26" baseField="0" baseItem="0"/>
    <dataField name="Sum of Total sum of Disturbance scores" fld="27" baseField="0" baseItem="0"/>
  </dataFields>
  <chartFormats count="2">
    <chartFormat chart="0" format="1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0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7"/>
  <sheetViews>
    <sheetView tabSelected="1" zoomScaleNormal="100" workbookViewId="0">
      <selection activeCell="D16" sqref="D16"/>
    </sheetView>
  </sheetViews>
  <sheetFormatPr defaultRowHeight="12.75" x14ac:dyDescent="0.2"/>
  <cols>
    <col min="1" max="1" width="16.140625" customWidth="1"/>
    <col min="2" max="2" width="28.42578125" customWidth="1"/>
    <col min="3" max="3" width="8.85546875" customWidth="1"/>
    <col min="4" max="4" width="18.42578125" customWidth="1"/>
    <col min="5" max="5" width="10.42578125" customWidth="1"/>
    <col min="6" max="7" width="8.85546875" customWidth="1"/>
    <col min="8" max="11" width="16" customWidth="1"/>
    <col min="12" max="12" width="10.42578125" customWidth="1"/>
    <col min="13" max="14" width="11.42578125" customWidth="1"/>
    <col min="15" max="15" width="23" customWidth="1"/>
    <col min="16" max="16" width="18.7109375" customWidth="1"/>
    <col min="17" max="17" width="22.5703125" customWidth="1"/>
    <col min="18" max="18" width="28" customWidth="1"/>
    <col min="19" max="19" width="25.28515625" customWidth="1"/>
    <col min="20" max="20" width="44.85546875" customWidth="1"/>
    <col min="21" max="21" width="25.85546875" customWidth="1"/>
    <col min="22" max="22" width="21.42578125" customWidth="1"/>
    <col min="23" max="23" width="23.140625" customWidth="1"/>
    <col min="24" max="24" width="21.28515625" customWidth="1"/>
    <col min="25" max="25" width="18.7109375" customWidth="1"/>
    <col min="26" max="27" width="8.85546875" customWidth="1"/>
    <col min="28" max="28" width="11.85546875" customWidth="1"/>
    <col min="29" max="29" width="13.140625" customWidth="1"/>
    <col min="30" max="32" width="8.85546875" customWidth="1"/>
    <col min="33" max="33" width="26.85546875" customWidth="1"/>
    <col min="34" max="34" width="8.85546875" customWidth="1"/>
    <col min="35" max="35" width="17.5703125" customWidth="1"/>
    <col min="36" max="36" width="16.5703125" customWidth="1"/>
    <col min="37" max="37" width="13" customWidth="1"/>
    <col min="38" max="38" width="22.140625" customWidth="1"/>
    <col min="39" max="40" width="13" customWidth="1"/>
    <col min="41" max="41" width="11.42578125" customWidth="1"/>
    <col min="42" max="42" width="17.140625" customWidth="1"/>
    <col min="43" max="44" width="8.85546875" customWidth="1"/>
    <col min="45" max="45" width="22.28515625" customWidth="1"/>
    <col min="46" max="46" width="22.85546875" customWidth="1"/>
    <col min="47" max="47" width="43.85546875" customWidth="1"/>
    <col min="48" max="48" width="12.28515625" customWidth="1"/>
    <col min="49" max="49" width="14.140625" customWidth="1"/>
    <col min="50" max="59" width="8.85546875" customWidth="1"/>
    <col min="60" max="60" width="43.7109375" customWidth="1"/>
    <col min="61" max="70" width="12.42578125" customWidth="1"/>
    <col min="71" max="71" width="25.85546875" customWidth="1"/>
    <col min="72" max="72" width="33.5703125" customWidth="1"/>
    <col min="73" max="73" width="26.85546875" customWidth="1"/>
    <col min="74" max="75" width="25.85546875" customWidth="1"/>
    <col min="76" max="76" width="22" customWidth="1"/>
    <col min="77" max="77" width="8.85546875" customWidth="1"/>
    <col min="78" max="78" width="10.42578125" customWidth="1"/>
    <col min="79" max="79" width="8.85546875" customWidth="1"/>
    <col min="80" max="80" width="8.42578125" customWidth="1"/>
    <col min="81" max="1025" width="8.85546875" customWidth="1"/>
  </cols>
  <sheetData>
    <row r="1" spans="1:83" s="1" customFormat="1" x14ac:dyDescent="0.2">
      <c r="H1" s="62" t="s">
        <v>0</v>
      </c>
      <c r="I1" s="62"/>
      <c r="J1" s="62" t="s">
        <v>1</v>
      </c>
      <c r="K1" s="62"/>
      <c r="O1" s="2" t="s">
        <v>2</v>
      </c>
      <c r="P1" s="3"/>
      <c r="Q1" s="3"/>
      <c r="R1" s="3"/>
      <c r="S1" s="4" t="s">
        <v>3</v>
      </c>
      <c r="Y1" s="5" t="s">
        <v>4</v>
      </c>
      <c r="Z1" s="3"/>
      <c r="AA1" s="3"/>
      <c r="AB1" s="3"/>
      <c r="AC1" s="2" t="s">
        <v>5</v>
      </c>
      <c r="AD1" s="3"/>
      <c r="AE1" s="3"/>
      <c r="AF1" s="3"/>
      <c r="AG1" s="4" t="s">
        <v>6</v>
      </c>
      <c r="AO1" s="2" t="s">
        <v>7</v>
      </c>
      <c r="AP1" s="3"/>
      <c r="AQ1" s="3"/>
      <c r="AR1" s="3"/>
      <c r="AS1" s="1" t="s">
        <v>8</v>
      </c>
      <c r="AT1" s="2" t="s">
        <v>9</v>
      </c>
      <c r="AU1" s="3"/>
      <c r="AV1" s="4" t="s">
        <v>10</v>
      </c>
      <c r="BI1" s="6" t="s">
        <v>11</v>
      </c>
      <c r="BJ1" s="6"/>
      <c r="BK1" s="6"/>
      <c r="BL1" s="6"/>
      <c r="BM1" s="6"/>
      <c r="BN1" s="6"/>
      <c r="BO1" s="6"/>
      <c r="BP1" s="6"/>
      <c r="BQ1" s="6"/>
      <c r="BR1" s="6"/>
      <c r="BS1" s="7"/>
      <c r="BT1" s="7"/>
      <c r="BU1" s="7"/>
      <c r="BV1" s="7"/>
      <c r="BW1" s="8" t="s">
        <v>12</v>
      </c>
      <c r="BX1" s="8"/>
      <c r="BY1" s="9" t="s">
        <v>13</v>
      </c>
      <c r="BZ1" s="10"/>
      <c r="CA1" s="10"/>
      <c r="CB1" s="10"/>
      <c r="CD1" s="11"/>
      <c r="CE1" s="11"/>
    </row>
    <row r="2" spans="1:83" x14ac:dyDescent="0.2">
      <c r="A2" s="12" t="s">
        <v>14</v>
      </c>
      <c r="B2" s="12" t="s">
        <v>15</v>
      </c>
      <c r="C2" s="12" t="s">
        <v>16</v>
      </c>
      <c r="D2" s="12" t="s">
        <v>17</v>
      </c>
      <c r="E2" s="12" t="s">
        <v>18</v>
      </c>
      <c r="F2" s="12" t="s">
        <v>19</v>
      </c>
      <c r="G2" s="12" t="s">
        <v>20</v>
      </c>
      <c r="H2" s="12" t="s">
        <v>21</v>
      </c>
      <c r="I2" s="12" t="s">
        <v>22</v>
      </c>
      <c r="J2" s="12" t="s">
        <v>21</v>
      </c>
      <c r="K2" s="12" t="s">
        <v>22</v>
      </c>
      <c r="L2" s="12" t="s">
        <v>23</v>
      </c>
      <c r="M2" s="12" t="s">
        <v>24</v>
      </c>
      <c r="N2" s="12" t="s">
        <v>25</v>
      </c>
      <c r="O2" s="13" t="s">
        <v>26</v>
      </c>
      <c r="P2" s="13" t="s">
        <v>27</v>
      </c>
      <c r="Q2" s="13" t="s">
        <v>28</v>
      </c>
      <c r="R2" s="2" t="s">
        <v>29</v>
      </c>
      <c r="S2" s="12" t="s">
        <v>30</v>
      </c>
      <c r="T2" s="12" t="s">
        <v>31</v>
      </c>
      <c r="U2" s="4" t="s">
        <v>32</v>
      </c>
      <c r="V2" s="12" t="s">
        <v>33</v>
      </c>
      <c r="W2" s="4" t="s">
        <v>34</v>
      </c>
      <c r="X2" s="4" t="s">
        <v>35</v>
      </c>
      <c r="Y2" s="13" t="s">
        <v>36</v>
      </c>
      <c r="Z2" s="13" t="s">
        <v>37</v>
      </c>
      <c r="AA2" s="13" t="s">
        <v>38</v>
      </c>
      <c r="AB2" s="2" t="s">
        <v>39</v>
      </c>
      <c r="AC2" s="13" t="s">
        <v>40</v>
      </c>
      <c r="AD2" s="13" t="s">
        <v>41</v>
      </c>
      <c r="AE2" s="13" t="s">
        <v>42</v>
      </c>
      <c r="AF2" s="2" t="s">
        <v>43</v>
      </c>
      <c r="AG2" s="12" t="s">
        <v>44</v>
      </c>
      <c r="AH2" s="12" t="s">
        <v>45</v>
      </c>
      <c r="AI2" s="12" t="s">
        <v>46</v>
      </c>
      <c r="AJ2" s="4" t="s">
        <v>47</v>
      </c>
      <c r="AK2" s="12" t="s">
        <v>48</v>
      </c>
      <c r="AL2" s="4" t="s">
        <v>49</v>
      </c>
      <c r="AM2" s="12" t="s">
        <v>50</v>
      </c>
      <c r="AN2" s="12" t="s">
        <v>51</v>
      </c>
      <c r="AO2" s="13" t="s">
        <v>52</v>
      </c>
      <c r="AP2" s="2" t="s">
        <v>53</v>
      </c>
      <c r="AQ2" s="13" t="s">
        <v>54</v>
      </c>
      <c r="AR2" s="2" t="s">
        <v>55</v>
      </c>
      <c r="AS2" s="4" t="s">
        <v>56</v>
      </c>
      <c r="AT2" s="13" t="s">
        <v>57</v>
      </c>
      <c r="AU2" s="2" t="s">
        <v>58</v>
      </c>
      <c r="AV2" s="12" t="s">
        <v>59</v>
      </c>
      <c r="AW2" s="12" t="s">
        <v>60</v>
      </c>
      <c r="AX2" s="12" t="s">
        <v>61</v>
      </c>
      <c r="AY2" s="12" t="s">
        <v>62</v>
      </c>
      <c r="AZ2" s="12" t="s">
        <v>63</v>
      </c>
      <c r="BA2" s="12" t="s">
        <v>64</v>
      </c>
      <c r="BB2" s="12" t="s">
        <v>65</v>
      </c>
      <c r="BC2" s="12" t="s">
        <v>66</v>
      </c>
      <c r="BD2" s="12" t="s">
        <v>67</v>
      </c>
      <c r="BE2" s="12" t="s">
        <v>68</v>
      </c>
      <c r="BF2" s="12" t="s">
        <v>69</v>
      </c>
      <c r="BG2" s="12" t="s">
        <v>70</v>
      </c>
      <c r="BH2" s="12" t="s">
        <v>71</v>
      </c>
      <c r="BI2" s="14" t="s">
        <v>72</v>
      </c>
      <c r="BJ2" s="14" t="s">
        <v>73</v>
      </c>
      <c r="BK2" s="14" t="s">
        <v>74</v>
      </c>
      <c r="BL2" s="14" t="s">
        <v>75</v>
      </c>
      <c r="BM2" s="14" t="s">
        <v>76</v>
      </c>
      <c r="BN2" s="14" t="s">
        <v>77</v>
      </c>
      <c r="BO2" s="14" t="s">
        <v>78</v>
      </c>
      <c r="BP2" s="14" t="s">
        <v>79</v>
      </c>
      <c r="BQ2" s="14" t="s">
        <v>80</v>
      </c>
      <c r="BR2" s="14" t="s">
        <v>81</v>
      </c>
      <c r="BS2" s="14" t="s">
        <v>83</v>
      </c>
      <c r="BT2" s="14" t="s">
        <v>82</v>
      </c>
      <c r="BU2" s="14" t="s">
        <v>84</v>
      </c>
      <c r="BV2" s="14" t="s">
        <v>85</v>
      </c>
      <c r="BW2" s="15" t="s">
        <v>86</v>
      </c>
      <c r="BX2" s="15" t="s">
        <v>87</v>
      </c>
      <c r="BY2" s="16" t="s">
        <v>88</v>
      </c>
      <c r="BZ2" s="16" t="s">
        <v>89</v>
      </c>
      <c r="CA2" s="16" t="s">
        <v>90</v>
      </c>
      <c r="CB2" s="16" t="s">
        <v>91</v>
      </c>
      <c r="CD2" s="11"/>
      <c r="CE2" s="11"/>
    </row>
    <row r="3" spans="1:83" x14ac:dyDescent="0.2">
      <c r="A3" t="s">
        <v>92</v>
      </c>
      <c r="B3" t="s">
        <v>93</v>
      </c>
      <c r="C3">
        <v>1</v>
      </c>
      <c r="D3" s="17">
        <v>42930</v>
      </c>
      <c r="E3" s="18">
        <v>0.41666666666666702</v>
      </c>
      <c r="F3" t="s">
        <v>94</v>
      </c>
      <c r="G3" t="s">
        <v>95</v>
      </c>
      <c r="H3" s="51">
        <v>27.51285</v>
      </c>
      <c r="I3" s="51">
        <v>153.03888000000001</v>
      </c>
      <c r="J3" s="51">
        <v>27.512360000000001</v>
      </c>
      <c r="K3" s="51">
        <v>153.03882999999999</v>
      </c>
      <c r="L3" t="s">
        <v>96</v>
      </c>
      <c r="M3" t="s">
        <v>97</v>
      </c>
      <c r="N3" t="s">
        <v>98</v>
      </c>
      <c r="O3">
        <v>34.9</v>
      </c>
      <c r="P3">
        <v>77</v>
      </c>
      <c r="Q3">
        <v>0</v>
      </c>
      <c r="R3">
        <v>2</v>
      </c>
      <c r="S3" s="55">
        <v>12.3</v>
      </c>
      <c r="T3">
        <v>11.8</v>
      </c>
      <c r="U3">
        <v>2</v>
      </c>
      <c r="V3">
        <v>0</v>
      </c>
      <c r="W3">
        <v>0</v>
      </c>
      <c r="X3">
        <v>0</v>
      </c>
      <c r="Y3" s="19">
        <v>63</v>
      </c>
      <c r="Z3">
        <v>60</v>
      </c>
      <c r="AA3">
        <v>3.3</v>
      </c>
      <c r="AB3">
        <v>5</v>
      </c>
      <c r="AC3" s="20"/>
      <c r="AD3" s="20"/>
      <c r="AE3" s="20"/>
      <c r="AF3" s="20"/>
      <c r="AG3">
        <v>5.4</v>
      </c>
      <c r="AH3">
        <v>20.6</v>
      </c>
      <c r="AI3">
        <v>26</v>
      </c>
      <c r="AJ3">
        <v>4</v>
      </c>
      <c r="AK3">
        <v>58.2</v>
      </c>
      <c r="AL3">
        <v>5</v>
      </c>
      <c r="AM3">
        <v>0</v>
      </c>
      <c r="AN3">
        <v>15.8</v>
      </c>
      <c r="AO3">
        <v>3</v>
      </c>
      <c r="AP3">
        <v>4</v>
      </c>
      <c r="AQ3">
        <v>1</v>
      </c>
      <c r="AR3">
        <v>2</v>
      </c>
      <c r="AS3">
        <v>5</v>
      </c>
      <c r="AT3">
        <v>5</v>
      </c>
      <c r="AU3">
        <v>0</v>
      </c>
      <c r="AV3">
        <v>0</v>
      </c>
      <c r="AW3">
        <v>0</v>
      </c>
      <c r="AX3">
        <v>0</v>
      </c>
      <c r="AY3">
        <v>0</v>
      </c>
      <c r="AZ3">
        <v>1</v>
      </c>
      <c r="BA3">
        <v>1</v>
      </c>
      <c r="BB3">
        <v>0</v>
      </c>
      <c r="BC3">
        <v>0</v>
      </c>
      <c r="BD3">
        <v>2</v>
      </c>
      <c r="BE3">
        <v>1</v>
      </c>
      <c r="BF3">
        <v>2</v>
      </c>
      <c r="BG3">
        <v>0</v>
      </c>
      <c r="BH3" t="s">
        <v>99</v>
      </c>
      <c r="BI3" s="20" t="s">
        <v>100</v>
      </c>
      <c r="BJ3" s="20"/>
      <c r="BK3" s="20"/>
      <c r="BL3" s="20"/>
      <c r="BM3" s="20"/>
      <c r="BN3" s="20"/>
      <c r="BO3" s="20"/>
      <c r="BP3" s="20"/>
      <c r="BQ3" s="20"/>
      <c r="BR3" s="20"/>
      <c r="BS3" t="s">
        <v>102</v>
      </c>
      <c r="BT3" t="s">
        <v>101</v>
      </c>
      <c r="BU3" t="s">
        <v>103</v>
      </c>
      <c r="BV3" t="s">
        <v>104</v>
      </c>
      <c r="BW3" s="21">
        <f t="shared" ref="BW3:BW26" si="0">SUM(R3+U3+W3+AB3+AF3+AJ3+AL3+AP3+AR3+AS3+AU3)</f>
        <v>29</v>
      </c>
      <c r="BX3" s="21">
        <f t="shared" ref="BX3:BX26" si="1">SUM(AV3:BG3)</f>
        <v>7</v>
      </c>
      <c r="BY3" s="19">
        <f t="shared" ref="BY3:BY26" si="2">SUM(R3+U3+W3+X3)/10*100</f>
        <v>40</v>
      </c>
      <c r="BZ3">
        <f t="shared" ref="BZ3:BZ26" si="3">SUM(AB3+AF3+AJ3)/10*100</f>
        <v>90</v>
      </c>
      <c r="CA3">
        <f t="shared" ref="CA3:CA26" si="4">SUM(AL3+AP3)/10*100</f>
        <v>90</v>
      </c>
      <c r="CB3" s="19">
        <f t="shared" ref="CB3:CB26" si="5">SUM(AP3+AR3+AL3)/15*100</f>
        <v>73.333333333333329</v>
      </c>
    </row>
    <row r="4" spans="1:83" x14ac:dyDescent="0.2">
      <c r="A4" t="s">
        <v>92</v>
      </c>
      <c r="B4" t="s">
        <v>93</v>
      </c>
      <c r="C4">
        <v>1</v>
      </c>
      <c r="D4" s="17">
        <v>43315</v>
      </c>
      <c r="E4" s="18">
        <v>0.38194444444444442</v>
      </c>
      <c r="F4" t="s">
        <v>240</v>
      </c>
      <c r="G4" t="s">
        <v>95</v>
      </c>
      <c r="H4" s="51">
        <v>27.512810000000002</v>
      </c>
      <c r="I4" s="51">
        <v>153.03888000000001</v>
      </c>
      <c r="J4" s="51">
        <v>27.512319999999999</v>
      </c>
      <c r="K4" s="51">
        <v>153.03885</v>
      </c>
      <c r="L4" t="s">
        <v>96</v>
      </c>
      <c r="M4" t="s">
        <v>97</v>
      </c>
      <c r="N4" t="s">
        <v>98</v>
      </c>
      <c r="O4">
        <v>14</v>
      </c>
      <c r="P4">
        <v>91</v>
      </c>
      <c r="Q4">
        <v>0</v>
      </c>
      <c r="R4">
        <v>3</v>
      </c>
      <c r="S4">
        <v>13.3</v>
      </c>
      <c r="T4">
        <v>11.8</v>
      </c>
      <c r="U4">
        <v>1</v>
      </c>
      <c r="V4">
        <v>0</v>
      </c>
      <c r="W4">
        <v>0</v>
      </c>
      <c r="X4">
        <v>0</v>
      </c>
      <c r="Y4" s="19">
        <v>43</v>
      </c>
      <c r="Z4">
        <v>41</v>
      </c>
      <c r="AA4">
        <v>3</v>
      </c>
      <c r="AB4">
        <v>4</v>
      </c>
      <c r="AC4" s="50">
        <v>3</v>
      </c>
      <c r="AD4" s="50">
        <v>2</v>
      </c>
      <c r="AE4" s="50">
        <v>1</v>
      </c>
      <c r="AF4" s="50">
        <v>2</v>
      </c>
      <c r="AG4" s="50">
        <v>4.2</v>
      </c>
      <c r="AH4" s="50">
        <v>26</v>
      </c>
      <c r="AI4" s="50">
        <v>30.2</v>
      </c>
      <c r="AJ4" s="50">
        <v>4</v>
      </c>
      <c r="AK4" s="50">
        <v>69</v>
      </c>
      <c r="AL4" s="50">
        <v>5</v>
      </c>
      <c r="AM4" s="50">
        <v>0</v>
      </c>
      <c r="AN4" s="50">
        <v>1</v>
      </c>
      <c r="AO4" s="50">
        <v>3</v>
      </c>
      <c r="AP4" s="50">
        <v>4</v>
      </c>
      <c r="AQ4" s="50">
        <v>0</v>
      </c>
      <c r="AR4" s="50">
        <v>0</v>
      </c>
      <c r="AS4" s="50">
        <v>5</v>
      </c>
      <c r="AT4" s="50">
        <v>5</v>
      </c>
      <c r="AU4" s="50">
        <v>0</v>
      </c>
      <c r="AV4" s="50">
        <v>0</v>
      </c>
      <c r="AW4" s="50">
        <v>0</v>
      </c>
      <c r="AX4" s="50">
        <v>0</v>
      </c>
      <c r="AY4" s="50">
        <v>0</v>
      </c>
      <c r="AZ4" s="50">
        <v>1</v>
      </c>
      <c r="BA4" s="50">
        <v>1</v>
      </c>
      <c r="BB4" s="50">
        <v>0</v>
      </c>
      <c r="BC4" s="50">
        <v>0</v>
      </c>
      <c r="BD4" s="50">
        <v>1</v>
      </c>
      <c r="BE4" s="50">
        <v>0</v>
      </c>
      <c r="BF4" s="50">
        <v>1</v>
      </c>
      <c r="BG4" s="50">
        <v>1</v>
      </c>
      <c r="BH4" t="s">
        <v>241</v>
      </c>
      <c r="BI4" s="50" t="s">
        <v>170</v>
      </c>
      <c r="BJ4" s="50" t="s">
        <v>170</v>
      </c>
      <c r="BK4" s="50" t="s">
        <v>170</v>
      </c>
      <c r="BL4" s="50" t="s">
        <v>96</v>
      </c>
      <c r="BM4" s="50" t="s">
        <v>96</v>
      </c>
      <c r="BN4" s="50" t="s">
        <v>96</v>
      </c>
      <c r="BO4" s="50" t="s">
        <v>170</v>
      </c>
      <c r="BP4" s="50" t="s">
        <v>96</v>
      </c>
      <c r="BQ4" s="50" t="s">
        <v>170</v>
      </c>
      <c r="BR4" s="50" t="s">
        <v>96</v>
      </c>
      <c r="BS4" s="50" t="s">
        <v>242</v>
      </c>
      <c r="BT4" s="50" t="s">
        <v>243</v>
      </c>
      <c r="BU4" s="50" t="s">
        <v>244</v>
      </c>
      <c r="BV4" s="50" t="s">
        <v>245</v>
      </c>
      <c r="BW4" s="21">
        <f t="shared" si="0"/>
        <v>28</v>
      </c>
      <c r="BX4" s="21">
        <f t="shared" si="1"/>
        <v>5</v>
      </c>
      <c r="BY4" s="19">
        <f t="shared" si="2"/>
        <v>40</v>
      </c>
      <c r="BZ4">
        <f t="shared" si="3"/>
        <v>100</v>
      </c>
      <c r="CA4">
        <f t="shared" si="4"/>
        <v>90</v>
      </c>
      <c r="CB4" s="19">
        <f t="shared" si="5"/>
        <v>60</v>
      </c>
    </row>
    <row r="5" spans="1:83" x14ac:dyDescent="0.2">
      <c r="A5" t="s">
        <v>92</v>
      </c>
      <c r="B5" t="s">
        <v>105</v>
      </c>
      <c r="C5">
        <v>2</v>
      </c>
      <c r="D5" s="17">
        <v>42944</v>
      </c>
      <c r="E5" s="18">
        <v>0.42361111111111099</v>
      </c>
      <c r="F5" t="s">
        <v>106</v>
      </c>
      <c r="G5" t="s">
        <v>107</v>
      </c>
      <c r="H5" s="51">
        <v>27.513590000000001</v>
      </c>
      <c r="I5" s="51">
        <v>153.04033999999999</v>
      </c>
      <c r="J5" s="51">
        <v>27.513359999999999</v>
      </c>
      <c r="K5" s="51">
        <v>153.03987000000001</v>
      </c>
      <c r="L5" t="s">
        <v>96</v>
      </c>
      <c r="M5" t="s">
        <v>97</v>
      </c>
      <c r="N5" t="s">
        <v>98</v>
      </c>
      <c r="O5">
        <v>31</v>
      </c>
      <c r="P5">
        <v>79</v>
      </c>
      <c r="Q5">
        <v>0</v>
      </c>
      <c r="R5">
        <v>2</v>
      </c>
      <c r="S5">
        <v>17</v>
      </c>
      <c r="T5">
        <v>17</v>
      </c>
      <c r="U5">
        <v>2</v>
      </c>
      <c r="V5">
        <v>0</v>
      </c>
      <c r="W5">
        <v>0</v>
      </c>
      <c r="X5">
        <v>1</v>
      </c>
      <c r="Y5">
        <v>42</v>
      </c>
      <c r="Z5">
        <v>42</v>
      </c>
      <c r="AA5">
        <v>0</v>
      </c>
      <c r="AB5">
        <v>4</v>
      </c>
      <c r="AC5" s="20"/>
      <c r="AD5" s="20"/>
      <c r="AE5" s="20"/>
      <c r="AF5" s="20"/>
      <c r="AG5">
        <v>15.4</v>
      </c>
      <c r="AH5">
        <v>62.4</v>
      </c>
      <c r="AI5">
        <v>77.8</v>
      </c>
      <c r="AJ5">
        <v>5</v>
      </c>
      <c r="AK5">
        <v>18.2</v>
      </c>
      <c r="AL5">
        <v>4</v>
      </c>
      <c r="AM5">
        <v>0</v>
      </c>
      <c r="AN5">
        <v>4</v>
      </c>
      <c r="AO5">
        <v>5</v>
      </c>
      <c r="AP5">
        <v>5</v>
      </c>
      <c r="AQ5">
        <v>6</v>
      </c>
      <c r="AR5">
        <v>4</v>
      </c>
      <c r="AS5">
        <v>5</v>
      </c>
      <c r="AT5">
        <v>10</v>
      </c>
      <c r="AU5">
        <v>2</v>
      </c>
      <c r="AV5">
        <v>0</v>
      </c>
      <c r="AW5">
        <v>0</v>
      </c>
      <c r="AX5">
        <v>0</v>
      </c>
      <c r="AY5">
        <v>0</v>
      </c>
      <c r="AZ5">
        <v>1</v>
      </c>
      <c r="BA5">
        <v>1</v>
      </c>
      <c r="BB5">
        <v>0</v>
      </c>
      <c r="BC5">
        <v>0</v>
      </c>
      <c r="BD5">
        <v>3</v>
      </c>
      <c r="BE5">
        <v>1</v>
      </c>
      <c r="BF5">
        <v>3</v>
      </c>
      <c r="BG5">
        <v>1</v>
      </c>
      <c r="BH5" s="22" t="s">
        <v>108</v>
      </c>
      <c r="BI5" s="20"/>
      <c r="BJ5" s="20"/>
      <c r="BK5" s="20"/>
      <c r="BL5" s="20"/>
      <c r="BM5" s="20"/>
      <c r="BN5" s="20"/>
      <c r="BO5" s="20"/>
      <c r="BP5" s="20"/>
      <c r="BQ5" s="20"/>
      <c r="BR5" s="20"/>
      <c r="BS5" t="s">
        <v>109</v>
      </c>
      <c r="BT5" s="50" t="s">
        <v>248</v>
      </c>
      <c r="BU5" t="s">
        <v>110</v>
      </c>
      <c r="BV5" t="s">
        <v>111</v>
      </c>
      <c r="BW5" s="21">
        <f t="shared" si="0"/>
        <v>33</v>
      </c>
      <c r="BX5" s="21">
        <f t="shared" si="1"/>
        <v>10</v>
      </c>
      <c r="BY5" s="19">
        <f>SUM(R5+U5+W5+X5)/10*100</f>
        <v>50</v>
      </c>
      <c r="BZ5">
        <f t="shared" si="3"/>
        <v>90</v>
      </c>
      <c r="CA5">
        <f t="shared" si="4"/>
        <v>90</v>
      </c>
      <c r="CB5" s="19">
        <f t="shared" si="5"/>
        <v>86.666666666666671</v>
      </c>
    </row>
    <row r="6" spans="1:83" x14ac:dyDescent="0.2">
      <c r="A6" t="s">
        <v>92</v>
      </c>
      <c r="B6" t="s">
        <v>105</v>
      </c>
      <c r="C6">
        <v>2</v>
      </c>
      <c r="D6" s="17">
        <v>43315</v>
      </c>
      <c r="E6" s="18">
        <v>11.45</v>
      </c>
      <c r="F6" t="s">
        <v>240</v>
      </c>
      <c r="G6" t="s">
        <v>95</v>
      </c>
      <c r="H6" s="51">
        <v>27.513590000000001</v>
      </c>
      <c r="I6" s="51">
        <v>153.04033999999999</v>
      </c>
      <c r="J6" s="51">
        <v>27.513470000000002</v>
      </c>
      <c r="K6" s="51">
        <v>153.03989000000001</v>
      </c>
      <c r="L6" t="s">
        <v>96</v>
      </c>
      <c r="M6" t="s">
        <v>97</v>
      </c>
      <c r="N6" t="s">
        <v>98</v>
      </c>
      <c r="O6">
        <v>27.5</v>
      </c>
      <c r="P6">
        <v>82</v>
      </c>
      <c r="Q6">
        <v>0</v>
      </c>
      <c r="R6">
        <v>2</v>
      </c>
      <c r="S6">
        <v>18</v>
      </c>
      <c r="T6">
        <v>15.8</v>
      </c>
      <c r="U6">
        <v>1</v>
      </c>
      <c r="V6">
        <v>0</v>
      </c>
      <c r="W6">
        <v>0</v>
      </c>
      <c r="X6">
        <v>1</v>
      </c>
      <c r="Y6">
        <v>67</v>
      </c>
      <c r="Z6">
        <v>67</v>
      </c>
      <c r="AA6">
        <v>0</v>
      </c>
      <c r="AB6">
        <v>5</v>
      </c>
      <c r="AC6" s="50">
        <v>3</v>
      </c>
      <c r="AD6" s="50">
        <v>0</v>
      </c>
      <c r="AE6" s="50">
        <v>3</v>
      </c>
      <c r="AF6" s="50">
        <v>2</v>
      </c>
      <c r="AG6" s="50">
        <v>6</v>
      </c>
      <c r="AH6" s="50">
        <v>65</v>
      </c>
      <c r="AI6" s="50">
        <v>71</v>
      </c>
      <c r="AJ6" s="50">
        <v>5</v>
      </c>
      <c r="AK6" s="50">
        <v>27.8</v>
      </c>
      <c r="AL6" s="50">
        <v>4</v>
      </c>
      <c r="AM6" s="50">
        <v>0</v>
      </c>
      <c r="AN6" s="50">
        <v>1.2</v>
      </c>
      <c r="AO6" s="50">
        <v>5</v>
      </c>
      <c r="AP6" s="50">
        <v>5</v>
      </c>
      <c r="AQ6" s="50">
        <v>5</v>
      </c>
      <c r="AR6" s="50">
        <v>4</v>
      </c>
      <c r="AS6" s="50">
        <v>5</v>
      </c>
      <c r="AT6" s="50">
        <v>3</v>
      </c>
      <c r="AU6" s="50">
        <v>0</v>
      </c>
      <c r="AV6" s="50">
        <v>1</v>
      </c>
      <c r="AW6" s="50">
        <v>0</v>
      </c>
      <c r="AX6" s="50">
        <v>0</v>
      </c>
      <c r="AY6" s="50">
        <v>0</v>
      </c>
      <c r="AZ6" s="50">
        <v>1</v>
      </c>
      <c r="BA6" s="50">
        <v>1</v>
      </c>
      <c r="BB6" s="50">
        <v>0</v>
      </c>
      <c r="BC6" s="50">
        <v>0</v>
      </c>
      <c r="BD6" s="50">
        <v>2</v>
      </c>
      <c r="BE6" s="50">
        <v>1</v>
      </c>
      <c r="BF6" s="50">
        <v>3</v>
      </c>
      <c r="BG6" s="50">
        <v>1</v>
      </c>
      <c r="BH6" s="22" t="s">
        <v>246</v>
      </c>
      <c r="BI6" s="50" t="s">
        <v>170</v>
      </c>
      <c r="BJ6" s="50" t="s">
        <v>170</v>
      </c>
      <c r="BK6" s="50" t="s">
        <v>170</v>
      </c>
      <c r="BL6" s="50" t="s">
        <v>96</v>
      </c>
      <c r="BM6" s="50" t="s">
        <v>96</v>
      </c>
      <c r="BN6" s="50" t="s">
        <v>96</v>
      </c>
      <c r="BO6" s="50" t="s">
        <v>96</v>
      </c>
      <c r="BP6" s="50" t="s">
        <v>96</v>
      </c>
      <c r="BQ6" s="50" t="s">
        <v>170</v>
      </c>
      <c r="BR6" s="50" t="s">
        <v>170</v>
      </c>
      <c r="BS6" s="50" t="s">
        <v>247</v>
      </c>
      <c r="BT6" s="50" t="s">
        <v>248</v>
      </c>
      <c r="BU6" s="50" t="s">
        <v>249</v>
      </c>
      <c r="BV6" s="50" t="s">
        <v>250</v>
      </c>
      <c r="BW6" s="21">
        <f t="shared" si="0"/>
        <v>33</v>
      </c>
      <c r="BX6" s="21">
        <f t="shared" si="1"/>
        <v>10</v>
      </c>
      <c r="BY6" s="19">
        <f t="shared" si="2"/>
        <v>40</v>
      </c>
      <c r="BZ6">
        <f t="shared" si="3"/>
        <v>120</v>
      </c>
      <c r="CA6">
        <f t="shared" si="4"/>
        <v>90</v>
      </c>
      <c r="CB6" s="19">
        <f t="shared" si="5"/>
        <v>86.666666666666671</v>
      </c>
    </row>
    <row r="7" spans="1:83" x14ac:dyDescent="0.2">
      <c r="A7" t="s">
        <v>92</v>
      </c>
      <c r="B7" t="s">
        <v>112</v>
      </c>
      <c r="C7">
        <v>3</v>
      </c>
      <c r="D7" s="17">
        <v>42944</v>
      </c>
      <c r="E7" s="18">
        <v>0.49305555555555602</v>
      </c>
      <c r="F7" t="s">
        <v>106</v>
      </c>
      <c r="G7" t="s">
        <v>107</v>
      </c>
      <c r="H7" s="51">
        <v>27.515696999999999</v>
      </c>
      <c r="I7" s="51">
        <v>153.042653</v>
      </c>
      <c r="J7" s="51">
        <v>27.515253999999999</v>
      </c>
      <c r="K7" s="51">
        <v>153.042768</v>
      </c>
      <c r="L7" t="s">
        <v>96</v>
      </c>
      <c r="M7" t="s">
        <v>97</v>
      </c>
      <c r="N7" s="23" t="s">
        <v>113</v>
      </c>
      <c r="O7">
        <v>37</v>
      </c>
      <c r="P7" s="50">
        <v>75</v>
      </c>
      <c r="Q7">
        <v>0</v>
      </c>
      <c r="R7">
        <v>2</v>
      </c>
      <c r="S7">
        <v>19.329999999999998</v>
      </c>
      <c r="T7">
        <v>11.2</v>
      </c>
      <c r="U7">
        <v>1</v>
      </c>
      <c r="V7">
        <v>10</v>
      </c>
      <c r="W7">
        <v>1</v>
      </c>
      <c r="X7">
        <v>0</v>
      </c>
      <c r="Y7">
        <v>56.6</v>
      </c>
      <c r="Z7">
        <v>56.6</v>
      </c>
      <c r="AA7">
        <v>0</v>
      </c>
      <c r="AB7">
        <v>5</v>
      </c>
      <c r="AC7">
        <v>0</v>
      </c>
      <c r="AD7">
        <v>0</v>
      </c>
      <c r="AE7">
        <v>0</v>
      </c>
      <c r="AF7">
        <v>0</v>
      </c>
      <c r="AG7">
        <v>0</v>
      </c>
      <c r="AH7">
        <v>0.8</v>
      </c>
      <c r="AI7">
        <v>0.8</v>
      </c>
      <c r="AJ7">
        <v>0</v>
      </c>
      <c r="AK7">
        <v>99.2</v>
      </c>
      <c r="AL7">
        <v>5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2</v>
      </c>
      <c r="AT7">
        <v>10</v>
      </c>
      <c r="AU7">
        <v>2</v>
      </c>
      <c r="AV7">
        <v>0</v>
      </c>
      <c r="AW7">
        <v>0</v>
      </c>
      <c r="AX7">
        <v>0</v>
      </c>
      <c r="AY7">
        <v>0</v>
      </c>
      <c r="AZ7">
        <v>1</v>
      </c>
      <c r="BA7">
        <v>1</v>
      </c>
      <c r="BB7">
        <v>1</v>
      </c>
      <c r="BC7">
        <v>0</v>
      </c>
      <c r="BD7">
        <v>1</v>
      </c>
      <c r="BE7">
        <v>1</v>
      </c>
      <c r="BF7">
        <v>0</v>
      </c>
      <c r="BG7">
        <v>0</v>
      </c>
      <c r="BH7" s="22" t="s">
        <v>114</v>
      </c>
      <c r="BI7" s="20" t="s">
        <v>115</v>
      </c>
      <c r="BJ7" s="20"/>
      <c r="BK7" s="20"/>
      <c r="BL7" s="20"/>
      <c r="BM7" s="20"/>
      <c r="BN7" s="20"/>
      <c r="BO7" s="20"/>
      <c r="BP7" s="20"/>
      <c r="BQ7" s="20"/>
      <c r="BR7" s="20"/>
      <c r="BS7" t="s">
        <v>117</v>
      </c>
      <c r="BT7" t="s">
        <v>116</v>
      </c>
      <c r="BU7" t="s">
        <v>118</v>
      </c>
      <c r="BV7" t="s">
        <v>119</v>
      </c>
      <c r="BW7" s="21">
        <f t="shared" si="0"/>
        <v>18</v>
      </c>
      <c r="BX7" s="21">
        <f t="shared" si="1"/>
        <v>5</v>
      </c>
      <c r="BY7" s="19">
        <f t="shared" si="2"/>
        <v>40</v>
      </c>
      <c r="BZ7">
        <f t="shared" si="3"/>
        <v>50</v>
      </c>
      <c r="CA7">
        <f t="shared" si="4"/>
        <v>50</v>
      </c>
      <c r="CB7" s="19">
        <f t="shared" si="5"/>
        <v>33.333333333333329</v>
      </c>
    </row>
    <row r="8" spans="1:83" x14ac:dyDescent="0.2">
      <c r="A8" t="s">
        <v>92</v>
      </c>
      <c r="B8" t="s">
        <v>112</v>
      </c>
      <c r="C8">
        <v>3</v>
      </c>
      <c r="D8" s="17">
        <v>43330</v>
      </c>
      <c r="E8" s="18">
        <v>0.375</v>
      </c>
      <c r="F8" t="s">
        <v>272</v>
      </c>
      <c r="G8" t="s">
        <v>95</v>
      </c>
      <c r="H8" s="51">
        <v>27.515630000000002</v>
      </c>
      <c r="I8" s="51">
        <v>153.04263</v>
      </c>
      <c r="J8" s="51">
        <v>27.515250000000002</v>
      </c>
      <c r="K8" s="51">
        <v>153.0428</v>
      </c>
      <c r="L8" t="s">
        <v>96</v>
      </c>
      <c r="M8" t="s">
        <v>97</v>
      </c>
      <c r="N8" s="23" t="s">
        <v>113</v>
      </c>
      <c r="O8">
        <v>34.1</v>
      </c>
      <c r="P8" s="50">
        <v>77.3</v>
      </c>
      <c r="Q8">
        <v>0</v>
      </c>
      <c r="R8">
        <v>2</v>
      </c>
      <c r="S8">
        <v>20.7</v>
      </c>
      <c r="T8">
        <v>10.5</v>
      </c>
      <c r="U8">
        <v>1</v>
      </c>
      <c r="V8">
        <v>13.3</v>
      </c>
      <c r="W8">
        <v>1</v>
      </c>
      <c r="X8">
        <v>1</v>
      </c>
      <c r="Y8">
        <v>60</v>
      </c>
      <c r="Z8">
        <v>60</v>
      </c>
      <c r="AA8">
        <v>0</v>
      </c>
      <c r="AB8">
        <v>5</v>
      </c>
      <c r="AC8">
        <v>18</v>
      </c>
      <c r="AD8">
        <v>18</v>
      </c>
      <c r="AE8">
        <v>0</v>
      </c>
      <c r="AF8">
        <v>4</v>
      </c>
      <c r="AG8">
        <v>19.8</v>
      </c>
      <c r="AH8">
        <v>3.4</v>
      </c>
      <c r="AI8">
        <v>23.2</v>
      </c>
      <c r="AJ8">
        <v>4</v>
      </c>
      <c r="AK8">
        <v>76.8</v>
      </c>
      <c r="AL8">
        <v>5</v>
      </c>
      <c r="AM8">
        <v>0</v>
      </c>
      <c r="AN8">
        <v>0</v>
      </c>
      <c r="AO8">
        <v>3</v>
      </c>
      <c r="AP8">
        <v>4</v>
      </c>
      <c r="AQ8">
        <v>0</v>
      </c>
      <c r="AR8">
        <v>0</v>
      </c>
      <c r="AS8">
        <v>5</v>
      </c>
      <c r="AT8">
        <v>20</v>
      </c>
      <c r="AU8">
        <v>2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 s="22" t="s">
        <v>274</v>
      </c>
      <c r="BI8" s="59" t="s">
        <v>96</v>
      </c>
      <c r="BJ8" s="59" t="s">
        <v>170</v>
      </c>
      <c r="BK8" s="59" t="s">
        <v>170</v>
      </c>
      <c r="BL8" s="59" t="s">
        <v>96</v>
      </c>
      <c r="BM8" s="59" t="s">
        <v>96</v>
      </c>
      <c r="BN8" s="59" t="s">
        <v>96</v>
      </c>
      <c r="BO8" s="59" t="s">
        <v>170</v>
      </c>
      <c r="BP8" s="59" t="s">
        <v>96</v>
      </c>
      <c r="BQ8" s="59" t="s">
        <v>170</v>
      </c>
      <c r="BR8" s="59" t="s">
        <v>96</v>
      </c>
      <c r="BS8" s="59" t="s">
        <v>275</v>
      </c>
      <c r="BT8" s="59" t="s">
        <v>277</v>
      </c>
      <c r="BU8" s="59" t="s">
        <v>276</v>
      </c>
      <c r="BV8" s="59" t="s">
        <v>273</v>
      </c>
      <c r="BW8" s="21">
        <f t="shared" si="0"/>
        <v>33</v>
      </c>
      <c r="BX8" s="21">
        <f t="shared" si="1"/>
        <v>0</v>
      </c>
      <c r="BY8" s="19">
        <f t="shared" si="2"/>
        <v>50</v>
      </c>
      <c r="BZ8">
        <f t="shared" si="3"/>
        <v>130</v>
      </c>
      <c r="CA8">
        <f t="shared" si="4"/>
        <v>90</v>
      </c>
      <c r="CB8" s="19">
        <f t="shared" si="5"/>
        <v>60</v>
      </c>
    </row>
    <row r="9" spans="1:83" x14ac:dyDescent="0.2">
      <c r="A9" t="s">
        <v>120</v>
      </c>
      <c r="B9" t="s">
        <v>121</v>
      </c>
      <c r="C9">
        <v>1</v>
      </c>
      <c r="D9" s="17">
        <v>42944</v>
      </c>
      <c r="E9" s="18">
        <v>0.60416666666666696</v>
      </c>
      <c r="F9" t="s">
        <v>94</v>
      </c>
      <c r="G9" t="s">
        <v>107</v>
      </c>
      <c r="H9" s="51">
        <v>27.514250000000001</v>
      </c>
      <c r="I9" s="51">
        <v>153.04419999999999</v>
      </c>
      <c r="J9" s="51">
        <v>27.513940000000002</v>
      </c>
      <c r="K9" s="51">
        <v>153.04387</v>
      </c>
      <c r="L9" t="s">
        <v>96</v>
      </c>
      <c r="M9" t="s">
        <v>97</v>
      </c>
      <c r="N9" t="s">
        <v>122</v>
      </c>
      <c r="O9">
        <v>9.5</v>
      </c>
      <c r="P9">
        <v>93</v>
      </c>
      <c r="Q9">
        <v>0</v>
      </c>
      <c r="R9">
        <v>3</v>
      </c>
      <c r="S9">
        <v>20.66</v>
      </c>
      <c r="T9">
        <v>35.4</v>
      </c>
      <c r="U9">
        <v>2</v>
      </c>
      <c r="V9">
        <v>16.600000000000001</v>
      </c>
      <c r="W9">
        <v>1</v>
      </c>
      <c r="X9">
        <v>1</v>
      </c>
      <c r="Y9">
        <v>65</v>
      </c>
      <c r="Z9">
        <v>65</v>
      </c>
      <c r="AA9">
        <v>0</v>
      </c>
      <c r="AB9">
        <v>5</v>
      </c>
      <c r="AC9">
        <v>0</v>
      </c>
      <c r="AD9">
        <v>0</v>
      </c>
      <c r="AE9">
        <v>0</v>
      </c>
      <c r="AF9">
        <v>0</v>
      </c>
      <c r="AG9">
        <v>7.6</v>
      </c>
      <c r="AH9">
        <v>36.4</v>
      </c>
      <c r="AI9">
        <v>44</v>
      </c>
      <c r="AJ9">
        <v>4</v>
      </c>
      <c r="AK9">
        <v>41.6</v>
      </c>
      <c r="AL9">
        <v>5</v>
      </c>
      <c r="AM9">
        <v>1</v>
      </c>
      <c r="AN9">
        <v>13.4</v>
      </c>
      <c r="AP9">
        <v>5</v>
      </c>
      <c r="AQ9">
        <v>2</v>
      </c>
      <c r="AR9">
        <v>2</v>
      </c>
      <c r="AS9">
        <v>5</v>
      </c>
      <c r="AT9" s="49">
        <v>6</v>
      </c>
      <c r="AU9">
        <v>1</v>
      </c>
      <c r="AV9">
        <v>1</v>
      </c>
      <c r="AW9">
        <v>0</v>
      </c>
      <c r="AX9">
        <v>0</v>
      </c>
      <c r="AY9">
        <v>0</v>
      </c>
      <c r="AZ9">
        <v>1</v>
      </c>
      <c r="BA9">
        <v>1</v>
      </c>
      <c r="BB9">
        <v>1</v>
      </c>
      <c r="BC9">
        <v>0</v>
      </c>
      <c r="BD9">
        <v>2</v>
      </c>
      <c r="BE9">
        <v>2</v>
      </c>
      <c r="BF9">
        <v>1</v>
      </c>
      <c r="BG9">
        <v>2</v>
      </c>
      <c r="BH9" s="22" t="s">
        <v>123</v>
      </c>
      <c r="BI9" s="20" t="s">
        <v>124</v>
      </c>
      <c r="BJ9" s="20"/>
      <c r="BK9" s="20"/>
      <c r="BL9" s="20"/>
      <c r="BM9" s="20"/>
      <c r="BN9" s="20"/>
      <c r="BO9" s="20"/>
      <c r="BP9" s="20"/>
      <c r="BQ9" s="20"/>
      <c r="BR9" s="20"/>
      <c r="BS9" t="s">
        <v>126</v>
      </c>
      <c r="BT9" t="s">
        <v>125</v>
      </c>
      <c r="BU9" t="s">
        <v>127</v>
      </c>
      <c r="BV9" t="s">
        <v>128</v>
      </c>
      <c r="BW9" s="21">
        <f t="shared" si="0"/>
        <v>33</v>
      </c>
      <c r="BX9" s="21">
        <f t="shared" si="1"/>
        <v>11</v>
      </c>
      <c r="BY9" s="19">
        <f t="shared" si="2"/>
        <v>70</v>
      </c>
      <c r="BZ9">
        <f t="shared" si="3"/>
        <v>90</v>
      </c>
      <c r="CA9">
        <f t="shared" si="4"/>
        <v>100</v>
      </c>
      <c r="CB9" s="19">
        <f t="shared" si="5"/>
        <v>80</v>
      </c>
    </row>
    <row r="10" spans="1:83" x14ac:dyDescent="0.2">
      <c r="A10" t="s">
        <v>120</v>
      </c>
      <c r="B10" t="s">
        <v>121</v>
      </c>
      <c r="C10">
        <v>1</v>
      </c>
      <c r="D10" s="17">
        <v>43322</v>
      </c>
      <c r="E10" s="18">
        <v>0.39583333333333331</v>
      </c>
      <c r="F10" t="s">
        <v>168</v>
      </c>
      <c r="G10" t="s">
        <v>95</v>
      </c>
      <c r="H10" s="51">
        <v>27.514220000000002</v>
      </c>
      <c r="I10" s="51">
        <v>153.04425000000001</v>
      </c>
      <c r="J10" s="51">
        <v>27.514030000000002</v>
      </c>
      <c r="K10" s="51">
        <v>153.04382000000001</v>
      </c>
      <c r="L10" t="s">
        <v>96</v>
      </c>
      <c r="M10" t="s">
        <v>97</v>
      </c>
      <c r="N10" t="s">
        <v>122</v>
      </c>
      <c r="O10">
        <v>4.5</v>
      </c>
      <c r="P10">
        <v>97</v>
      </c>
      <c r="Q10">
        <v>0</v>
      </c>
      <c r="R10">
        <v>4</v>
      </c>
      <c r="S10">
        <v>18.7</v>
      </c>
      <c r="T10">
        <v>32.299999999999997</v>
      </c>
      <c r="U10">
        <v>2</v>
      </c>
      <c r="V10">
        <v>0</v>
      </c>
      <c r="W10">
        <v>0</v>
      </c>
      <c r="X10">
        <v>1</v>
      </c>
      <c r="Y10">
        <v>60</v>
      </c>
      <c r="Z10">
        <v>60</v>
      </c>
      <c r="AA10">
        <v>0</v>
      </c>
      <c r="AB10">
        <v>5</v>
      </c>
      <c r="AC10">
        <v>1</v>
      </c>
      <c r="AD10">
        <v>0</v>
      </c>
      <c r="AE10">
        <v>1</v>
      </c>
      <c r="AF10">
        <v>2</v>
      </c>
      <c r="AG10">
        <v>15</v>
      </c>
      <c r="AH10">
        <v>35.6</v>
      </c>
      <c r="AI10">
        <v>50.6</v>
      </c>
      <c r="AJ10">
        <v>5</v>
      </c>
      <c r="AK10">
        <v>39.799999999999997</v>
      </c>
      <c r="AL10">
        <v>5</v>
      </c>
      <c r="AM10">
        <v>0</v>
      </c>
      <c r="AN10">
        <v>11.6</v>
      </c>
      <c r="AO10">
        <v>10</v>
      </c>
      <c r="AP10">
        <v>5</v>
      </c>
      <c r="AQ10">
        <v>0</v>
      </c>
      <c r="AR10">
        <v>0</v>
      </c>
      <c r="AS10">
        <v>5</v>
      </c>
      <c r="AT10" s="49">
        <v>5</v>
      </c>
      <c r="AU10" s="49">
        <v>0</v>
      </c>
      <c r="AV10" s="49">
        <v>1</v>
      </c>
      <c r="AW10" s="49">
        <v>0</v>
      </c>
      <c r="AX10" s="49">
        <v>0</v>
      </c>
      <c r="AY10" s="49">
        <v>0</v>
      </c>
      <c r="AZ10" s="49">
        <v>0</v>
      </c>
      <c r="BA10" s="49">
        <v>1</v>
      </c>
      <c r="BB10" s="49">
        <v>0</v>
      </c>
      <c r="BC10" s="49">
        <v>0</v>
      </c>
      <c r="BD10" s="49">
        <v>1</v>
      </c>
      <c r="BE10" s="49">
        <v>2</v>
      </c>
      <c r="BF10" s="49">
        <v>0</v>
      </c>
      <c r="BG10" s="49">
        <v>0</v>
      </c>
      <c r="BH10" s="22" t="s">
        <v>211</v>
      </c>
      <c r="BI10" s="50" t="s">
        <v>170</v>
      </c>
      <c r="BJ10" s="50" t="s">
        <v>170</v>
      </c>
      <c r="BK10" s="50" t="s">
        <v>170</v>
      </c>
      <c r="BL10" s="50" t="s">
        <v>96</v>
      </c>
      <c r="BM10" s="50" t="s">
        <v>170</v>
      </c>
      <c r="BN10" s="50" t="s">
        <v>96</v>
      </c>
      <c r="BO10" s="50" t="s">
        <v>170</v>
      </c>
      <c r="BP10" s="50" t="s">
        <v>96</v>
      </c>
      <c r="BQ10" s="50" t="s">
        <v>170</v>
      </c>
      <c r="BR10" s="50" t="s">
        <v>96</v>
      </c>
      <c r="BS10" s="50" t="s">
        <v>218</v>
      </c>
      <c r="BT10" s="50" t="s">
        <v>216</v>
      </c>
      <c r="BU10" s="50" t="s">
        <v>209</v>
      </c>
      <c r="BV10" s="50" t="s">
        <v>210</v>
      </c>
      <c r="BW10" s="21">
        <f t="shared" si="0"/>
        <v>33</v>
      </c>
      <c r="BX10" s="21">
        <f t="shared" si="1"/>
        <v>5</v>
      </c>
      <c r="BY10" s="19">
        <f t="shared" si="2"/>
        <v>70</v>
      </c>
      <c r="BZ10">
        <f t="shared" si="3"/>
        <v>120</v>
      </c>
      <c r="CA10">
        <f t="shared" si="4"/>
        <v>100</v>
      </c>
      <c r="CB10" s="19">
        <f t="shared" si="5"/>
        <v>66.666666666666657</v>
      </c>
    </row>
    <row r="11" spans="1:83" x14ac:dyDescent="0.2">
      <c r="A11" t="s">
        <v>129</v>
      </c>
      <c r="B11" t="s">
        <v>130</v>
      </c>
      <c r="C11">
        <v>1</v>
      </c>
      <c r="D11" s="17">
        <v>42951</v>
      </c>
      <c r="E11" s="18">
        <v>0.4375</v>
      </c>
      <c r="F11" t="s">
        <v>94</v>
      </c>
      <c r="G11" t="s">
        <v>107</v>
      </c>
      <c r="H11" s="51">
        <v>27.505839999999999</v>
      </c>
      <c r="I11" s="51">
        <v>153.04141000000001</v>
      </c>
      <c r="J11" s="51">
        <v>27.491890000000001</v>
      </c>
      <c r="K11" s="51">
        <v>153.04760999999999</v>
      </c>
      <c r="L11" t="s">
        <v>96</v>
      </c>
      <c r="M11" s="24" t="s">
        <v>97</v>
      </c>
      <c r="N11" t="s">
        <v>131</v>
      </c>
      <c r="O11">
        <v>24.2</v>
      </c>
      <c r="P11">
        <v>83</v>
      </c>
      <c r="Q11">
        <v>0</v>
      </c>
      <c r="R11">
        <v>3</v>
      </c>
      <c r="S11">
        <v>13.33</v>
      </c>
      <c r="T11">
        <v>104</v>
      </c>
      <c r="U11">
        <v>4</v>
      </c>
      <c r="V11">
        <v>0</v>
      </c>
      <c r="W11">
        <v>0</v>
      </c>
      <c r="X11">
        <v>0</v>
      </c>
      <c r="Y11">
        <v>55</v>
      </c>
      <c r="Z11">
        <v>55</v>
      </c>
      <c r="AA11">
        <v>0</v>
      </c>
      <c r="AB11">
        <v>5</v>
      </c>
      <c r="AC11" s="20"/>
      <c r="AD11" s="20"/>
      <c r="AE11" s="20"/>
      <c r="AF11" s="20"/>
      <c r="AG11">
        <v>13.2</v>
      </c>
      <c r="AH11">
        <v>10.199999999999999</v>
      </c>
      <c r="AI11">
        <v>23.4</v>
      </c>
      <c r="AJ11">
        <v>4</v>
      </c>
      <c r="AK11">
        <v>53.6</v>
      </c>
      <c r="AL11">
        <v>5</v>
      </c>
      <c r="AM11">
        <v>1.4</v>
      </c>
      <c r="AN11">
        <v>21.6</v>
      </c>
      <c r="AO11">
        <v>5</v>
      </c>
      <c r="AP11">
        <v>5</v>
      </c>
      <c r="AQ11">
        <v>2</v>
      </c>
      <c r="AR11">
        <v>2</v>
      </c>
      <c r="AS11">
        <v>5</v>
      </c>
      <c r="AT11">
        <v>50</v>
      </c>
      <c r="AU11">
        <v>4</v>
      </c>
      <c r="AV11">
        <v>0</v>
      </c>
      <c r="AW11">
        <v>0</v>
      </c>
      <c r="AX11">
        <v>0</v>
      </c>
      <c r="AY11">
        <v>1</v>
      </c>
      <c r="AZ11">
        <v>2</v>
      </c>
      <c r="BA11">
        <v>1</v>
      </c>
      <c r="BB11">
        <v>1</v>
      </c>
      <c r="BC11">
        <v>0</v>
      </c>
      <c r="BD11">
        <v>1</v>
      </c>
      <c r="BE11">
        <v>0</v>
      </c>
      <c r="BF11">
        <v>0</v>
      </c>
      <c r="BG11">
        <v>0</v>
      </c>
      <c r="BH11" t="s">
        <v>132</v>
      </c>
      <c r="BI11" s="20" t="s">
        <v>133</v>
      </c>
      <c r="BJ11" s="20"/>
      <c r="BK11" s="20"/>
      <c r="BL11" s="20"/>
      <c r="BM11" s="20"/>
      <c r="BN11" s="20"/>
      <c r="BO11" s="20"/>
      <c r="BP11" s="20"/>
      <c r="BQ11" s="20"/>
      <c r="BR11" s="20"/>
      <c r="BS11" t="s">
        <v>135</v>
      </c>
      <c r="BT11" t="s">
        <v>134</v>
      </c>
      <c r="BU11" t="s">
        <v>136</v>
      </c>
      <c r="BV11" t="s">
        <v>137</v>
      </c>
      <c r="BW11" s="21">
        <f>SUM(R11+U11+W11+AB11+AF11+AJ11+AL11+AP11+AR11+AS11+AU11)</f>
        <v>37</v>
      </c>
      <c r="BX11" s="21">
        <f t="shared" si="1"/>
        <v>6</v>
      </c>
      <c r="BY11" s="19">
        <f>SUM(R11+U11+W11+X11)/10*100</f>
        <v>70</v>
      </c>
      <c r="BZ11">
        <f>SUM(AB11+AF11+AJ11)/10*100</f>
        <v>90</v>
      </c>
      <c r="CA11">
        <f t="shared" si="4"/>
        <v>100</v>
      </c>
      <c r="CB11" s="19">
        <f t="shared" si="5"/>
        <v>80</v>
      </c>
    </row>
    <row r="12" spans="1:83" x14ac:dyDescent="0.2">
      <c r="A12" t="s">
        <v>129</v>
      </c>
      <c r="B12" t="s">
        <v>130</v>
      </c>
      <c r="C12">
        <v>1</v>
      </c>
      <c r="D12" s="17">
        <v>43317</v>
      </c>
      <c r="E12" s="18">
        <v>0.375</v>
      </c>
      <c r="F12" t="s">
        <v>212</v>
      </c>
      <c r="G12" t="s">
        <v>95</v>
      </c>
      <c r="H12" s="51">
        <v>27.49239</v>
      </c>
      <c r="I12" s="51">
        <v>153.04737</v>
      </c>
      <c r="J12" s="51">
        <v>27.491949999999999</v>
      </c>
      <c r="K12" s="51">
        <v>153.04756</v>
      </c>
      <c r="L12" t="s">
        <v>96</v>
      </c>
      <c r="M12" t="s">
        <v>97</v>
      </c>
      <c r="N12" t="s">
        <v>131</v>
      </c>
      <c r="O12">
        <v>18.8</v>
      </c>
      <c r="P12">
        <v>85</v>
      </c>
      <c r="Q12">
        <v>0</v>
      </c>
      <c r="R12">
        <v>3</v>
      </c>
      <c r="S12">
        <v>24</v>
      </c>
      <c r="T12">
        <v>171</v>
      </c>
      <c r="U12">
        <v>4</v>
      </c>
      <c r="V12">
        <v>0</v>
      </c>
      <c r="W12">
        <v>0</v>
      </c>
      <c r="X12">
        <v>0</v>
      </c>
      <c r="Y12">
        <v>40</v>
      </c>
      <c r="Z12">
        <v>40</v>
      </c>
      <c r="AA12">
        <v>0</v>
      </c>
      <c r="AB12">
        <v>4</v>
      </c>
      <c r="AC12" s="50">
        <v>2.2999999999999998</v>
      </c>
      <c r="AD12" s="50">
        <v>2.2999999999999998</v>
      </c>
      <c r="AE12" s="50">
        <v>0</v>
      </c>
      <c r="AF12" s="50">
        <v>2</v>
      </c>
      <c r="AG12" s="50">
        <v>1.2</v>
      </c>
      <c r="AH12" s="50">
        <v>26.8</v>
      </c>
      <c r="AI12" s="50">
        <v>28</v>
      </c>
      <c r="AJ12" s="50">
        <v>4</v>
      </c>
      <c r="AK12" s="50">
        <v>69.400000000000006</v>
      </c>
      <c r="AL12" s="50">
        <v>5</v>
      </c>
      <c r="AM12" s="50">
        <v>0</v>
      </c>
      <c r="AN12" s="50">
        <v>2.6</v>
      </c>
      <c r="AO12" s="50">
        <v>6</v>
      </c>
      <c r="AP12" s="50">
        <v>5</v>
      </c>
      <c r="AQ12" s="50">
        <v>6</v>
      </c>
      <c r="AR12" s="50">
        <v>4</v>
      </c>
      <c r="AS12" s="50">
        <v>5</v>
      </c>
      <c r="AT12" s="50">
        <v>45</v>
      </c>
      <c r="AU12" s="50">
        <v>4</v>
      </c>
      <c r="AV12" s="50">
        <v>0</v>
      </c>
      <c r="AW12" s="50">
        <v>0</v>
      </c>
      <c r="AX12" s="50">
        <v>0</v>
      </c>
      <c r="AY12" s="50">
        <v>0</v>
      </c>
      <c r="AZ12" s="50">
        <v>2</v>
      </c>
      <c r="BA12" s="50">
        <v>1</v>
      </c>
      <c r="BB12" s="50">
        <v>2</v>
      </c>
      <c r="BC12" s="50">
        <v>0</v>
      </c>
      <c r="BD12" s="50">
        <v>1</v>
      </c>
      <c r="BE12" s="50">
        <v>0</v>
      </c>
      <c r="BF12" s="50">
        <v>1</v>
      </c>
      <c r="BG12" s="50">
        <v>1</v>
      </c>
      <c r="BH12" t="s">
        <v>213</v>
      </c>
      <c r="BI12" s="50" t="s">
        <v>96</v>
      </c>
      <c r="BJ12" s="50" t="s">
        <v>170</v>
      </c>
      <c r="BK12" s="50" t="s">
        <v>96</v>
      </c>
      <c r="BL12" s="50" t="s">
        <v>96</v>
      </c>
      <c r="BM12" s="50" t="s">
        <v>170</v>
      </c>
      <c r="BN12" s="50" t="s">
        <v>170</v>
      </c>
      <c r="BO12" s="50" t="s">
        <v>170</v>
      </c>
      <c r="BP12" s="50" t="s">
        <v>96</v>
      </c>
      <c r="BQ12" s="50" t="s">
        <v>170</v>
      </c>
      <c r="BR12" s="50" t="s">
        <v>96</v>
      </c>
      <c r="BS12" s="50" t="s">
        <v>219</v>
      </c>
      <c r="BT12" s="50" t="s">
        <v>214</v>
      </c>
      <c r="BU12" s="50" t="s">
        <v>215</v>
      </c>
      <c r="BV12" s="50" t="s">
        <v>217</v>
      </c>
      <c r="BW12" s="21">
        <f>SUM(R12+U12+W12+AB12+AF12+AJ12+AL12+AP12+AR12+AS12+AU12)</f>
        <v>40</v>
      </c>
      <c r="BX12" s="21">
        <f t="shared" si="1"/>
        <v>8</v>
      </c>
      <c r="BY12" s="19">
        <f>SUM(R12+U12+W12+X12)/10*100</f>
        <v>70</v>
      </c>
      <c r="BZ12">
        <f>SUM(AB12+AF12+AJ12)/10*100</f>
        <v>100</v>
      </c>
      <c r="CA12">
        <f t="shared" si="4"/>
        <v>100</v>
      </c>
      <c r="CB12" s="19">
        <f>SUM(AP12+AR12+AL12)/15*100</f>
        <v>93.333333333333329</v>
      </c>
    </row>
    <row r="13" spans="1:83" x14ac:dyDescent="0.2">
      <c r="A13" t="s">
        <v>129</v>
      </c>
      <c r="B13" t="s">
        <v>138</v>
      </c>
      <c r="C13">
        <v>2</v>
      </c>
      <c r="D13" s="17">
        <v>42958</v>
      </c>
      <c r="E13" s="18">
        <v>0.51041666666666696</v>
      </c>
      <c r="F13" t="s">
        <v>94</v>
      </c>
      <c r="G13" t="s">
        <v>107</v>
      </c>
      <c r="H13" s="51">
        <v>27.49192</v>
      </c>
      <c r="I13" s="51">
        <v>153.04760999999999</v>
      </c>
      <c r="J13" s="51">
        <v>27.491530000000001</v>
      </c>
      <c r="K13" s="51">
        <v>153.04625999999999</v>
      </c>
      <c r="L13" t="s">
        <v>96</v>
      </c>
      <c r="M13" t="s">
        <v>97</v>
      </c>
      <c r="N13" t="s">
        <v>131</v>
      </c>
      <c r="O13">
        <v>59</v>
      </c>
      <c r="P13">
        <v>60.6</v>
      </c>
      <c r="Q13">
        <v>1</v>
      </c>
      <c r="R13">
        <v>0.5</v>
      </c>
      <c r="S13">
        <v>29.3</v>
      </c>
      <c r="T13">
        <v>72</v>
      </c>
      <c r="U13">
        <v>2</v>
      </c>
      <c r="V13">
        <v>0</v>
      </c>
      <c r="W13">
        <v>0</v>
      </c>
      <c r="X13">
        <v>0</v>
      </c>
      <c r="Y13">
        <v>31.6</v>
      </c>
      <c r="Z13">
        <v>31.6</v>
      </c>
      <c r="AA13">
        <v>0</v>
      </c>
      <c r="AB13">
        <v>4</v>
      </c>
      <c r="AC13" s="20"/>
      <c r="AD13" s="20"/>
      <c r="AE13" s="20"/>
      <c r="AF13" s="20"/>
      <c r="AG13">
        <v>1.6</v>
      </c>
      <c r="AH13">
        <v>33</v>
      </c>
      <c r="AI13">
        <v>34.6</v>
      </c>
      <c r="AJ13">
        <v>4</v>
      </c>
      <c r="AK13">
        <v>65.400000000000006</v>
      </c>
      <c r="AL13">
        <v>5</v>
      </c>
      <c r="AM13">
        <v>0</v>
      </c>
      <c r="AN13">
        <v>0</v>
      </c>
      <c r="AO13">
        <v>5</v>
      </c>
      <c r="AP13">
        <v>5</v>
      </c>
      <c r="AQ13">
        <v>4</v>
      </c>
      <c r="AR13">
        <v>4</v>
      </c>
      <c r="AS13">
        <v>5</v>
      </c>
      <c r="AT13">
        <v>85</v>
      </c>
      <c r="AU13">
        <v>5</v>
      </c>
      <c r="AV13">
        <v>1</v>
      </c>
      <c r="AW13">
        <v>0</v>
      </c>
      <c r="AX13">
        <v>0</v>
      </c>
      <c r="AY13">
        <v>0</v>
      </c>
      <c r="AZ13">
        <v>0</v>
      </c>
      <c r="BA13">
        <v>2</v>
      </c>
      <c r="BB13">
        <v>0</v>
      </c>
      <c r="BC13">
        <v>0</v>
      </c>
      <c r="BD13">
        <v>2</v>
      </c>
      <c r="BE13">
        <v>0</v>
      </c>
      <c r="BF13">
        <v>0</v>
      </c>
      <c r="BG13">
        <v>0</v>
      </c>
      <c r="BH13" t="s">
        <v>139</v>
      </c>
      <c r="BI13" s="20" t="s">
        <v>140</v>
      </c>
      <c r="BJ13" s="20"/>
      <c r="BK13" s="20"/>
      <c r="BL13" s="20"/>
      <c r="BM13" s="20"/>
      <c r="BN13" s="20"/>
      <c r="BO13" s="20"/>
      <c r="BP13" s="20"/>
      <c r="BQ13" s="20"/>
      <c r="BR13" s="20"/>
      <c r="BS13" t="s">
        <v>141</v>
      </c>
      <c r="BT13" t="s">
        <v>125</v>
      </c>
      <c r="BU13" t="s">
        <v>142</v>
      </c>
      <c r="BV13" t="s">
        <v>143</v>
      </c>
      <c r="BW13" s="21">
        <f t="shared" si="0"/>
        <v>34.5</v>
      </c>
      <c r="BX13" s="21">
        <f t="shared" si="1"/>
        <v>5</v>
      </c>
      <c r="BY13" s="19">
        <f>SUM(R13+U13+W13+X13)/10*100</f>
        <v>25</v>
      </c>
      <c r="BZ13">
        <f t="shared" si="3"/>
        <v>80</v>
      </c>
      <c r="CA13">
        <f t="shared" si="4"/>
        <v>100</v>
      </c>
      <c r="CB13" s="19">
        <f t="shared" si="5"/>
        <v>93.333333333333329</v>
      </c>
    </row>
    <row r="14" spans="1:83" x14ac:dyDescent="0.2">
      <c r="A14" t="s">
        <v>129</v>
      </c>
      <c r="B14" t="s">
        <v>138</v>
      </c>
      <c r="C14">
        <v>2</v>
      </c>
      <c r="D14" s="17">
        <v>43317</v>
      </c>
      <c r="E14" s="18">
        <v>0.5</v>
      </c>
      <c r="F14" t="s">
        <v>212</v>
      </c>
      <c r="G14" t="s">
        <v>95</v>
      </c>
      <c r="H14" s="51">
        <v>27.49147</v>
      </c>
      <c r="I14" s="51">
        <v>153.04580000000001</v>
      </c>
      <c r="J14" s="51">
        <v>27.491479999999999</v>
      </c>
      <c r="K14" s="51">
        <v>153.04633000000001</v>
      </c>
      <c r="L14" t="s">
        <v>96</v>
      </c>
      <c r="M14" t="s">
        <v>97</v>
      </c>
      <c r="N14" t="s">
        <v>131</v>
      </c>
      <c r="O14">
        <v>83.5</v>
      </c>
      <c r="P14">
        <v>44.3</v>
      </c>
      <c r="Q14">
        <v>1</v>
      </c>
      <c r="R14">
        <v>-0.5</v>
      </c>
      <c r="S14">
        <v>20</v>
      </c>
      <c r="T14">
        <v>66</v>
      </c>
      <c r="U14">
        <v>3</v>
      </c>
      <c r="V14">
        <v>0</v>
      </c>
      <c r="W14">
        <v>0</v>
      </c>
      <c r="X14">
        <v>0</v>
      </c>
      <c r="Y14">
        <v>12</v>
      </c>
      <c r="Z14">
        <v>12</v>
      </c>
      <c r="AA14">
        <v>1</v>
      </c>
      <c r="AB14">
        <v>4</v>
      </c>
      <c r="AC14" s="50">
        <v>1</v>
      </c>
      <c r="AD14" s="50">
        <v>1</v>
      </c>
      <c r="AE14" s="50">
        <v>0</v>
      </c>
      <c r="AF14" s="50">
        <v>2</v>
      </c>
      <c r="AG14" s="50">
        <v>42</v>
      </c>
      <c r="AH14" s="50">
        <v>18</v>
      </c>
      <c r="AI14" s="50">
        <v>60</v>
      </c>
      <c r="AJ14" s="50">
        <v>5</v>
      </c>
      <c r="AK14" s="50">
        <v>37</v>
      </c>
      <c r="AL14" s="50">
        <v>5</v>
      </c>
      <c r="AM14" s="50">
        <v>0</v>
      </c>
      <c r="AN14" s="50">
        <v>2</v>
      </c>
      <c r="AO14" s="50">
        <v>3</v>
      </c>
      <c r="AP14" s="50">
        <v>4</v>
      </c>
      <c r="AQ14" s="50">
        <v>6</v>
      </c>
      <c r="AR14" s="50">
        <v>4</v>
      </c>
      <c r="AS14" s="50">
        <v>5</v>
      </c>
      <c r="AT14" s="50">
        <v>80</v>
      </c>
      <c r="AU14" s="50">
        <v>5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2</v>
      </c>
      <c r="BE14" s="50">
        <v>0</v>
      </c>
      <c r="BF14" s="50">
        <v>0</v>
      </c>
      <c r="BG14" s="50">
        <v>0</v>
      </c>
      <c r="BH14" t="s">
        <v>220</v>
      </c>
      <c r="BI14" s="50" t="s">
        <v>170</v>
      </c>
      <c r="BJ14" s="50" t="s">
        <v>170</v>
      </c>
      <c r="BK14" s="50" t="s">
        <v>170</v>
      </c>
      <c r="BL14" s="50" t="s">
        <v>96</v>
      </c>
      <c r="BM14" s="50" t="s">
        <v>96</v>
      </c>
      <c r="BN14" s="50" t="s">
        <v>96</v>
      </c>
      <c r="BO14" s="50" t="s">
        <v>170</v>
      </c>
      <c r="BP14" s="50" t="s">
        <v>96</v>
      </c>
      <c r="BQ14" s="50" t="s">
        <v>170</v>
      </c>
      <c r="BR14" s="50" t="s">
        <v>96</v>
      </c>
      <c r="BS14" s="50" t="s">
        <v>221</v>
      </c>
      <c r="BT14" s="50" t="s">
        <v>222</v>
      </c>
      <c r="BU14" s="50" t="s">
        <v>223</v>
      </c>
      <c r="BV14" s="50" t="s">
        <v>224</v>
      </c>
      <c r="BW14" s="21">
        <f>SUM(R14+U14+W14+AB14+AF14+AJ14+AL14+AP14+AR14+AS14+AU14)</f>
        <v>36.5</v>
      </c>
      <c r="BX14" s="21">
        <f t="shared" si="1"/>
        <v>2</v>
      </c>
      <c r="BY14" s="19">
        <f>SUM(R14+U14+W14+X14)/10*100</f>
        <v>25</v>
      </c>
      <c r="BZ14">
        <f t="shared" si="3"/>
        <v>110.00000000000001</v>
      </c>
      <c r="CA14">
        <f t="shared" si="4"/>
        <v>90</v>
      </c>
      <c r="CB14" s="19">
        <f t="shared" si="5"/>
        <v>86.666666666666671</v>
      </c>
    </row>
    <row r="15" spans="1:83" x14ac:dyDescent="0.2">
      <c r="A15" t="s">
        <v>144</v>
      </c>
      <c r="B15" t="s">
        <v>145</v>
      </c>
      <c r="C15">
        <v>1</v>
      </c>
      <c r="D15" s="17">
        <v>42958</v>
      </c>
      <c r="E15" s="18">
        <v>0.625</v>
      </c>
      <c r="F15" t="s">
        <v>146</v>
      </c>
      <c r="G15" t="s">
        <v>107</v>
      </c>
      <c r="H15" s="51">
        <v>27.526890000000002</v>
      </c>
      <c r="I15" s="51">
        <v>153.07078999999999</v>
      </c>
      <c r="J15" s="51">
        <v>27.527290000000001</v>
      </c>
      <c r="K15" s="51">
        <v>153.07103000000001</v>
      </c>
      <c r="L15" t="s">
        <v>96</v>
      </c>
      <c r="M15" t="s">
        <v>97</v>
      </c>
      <c r="N15" t="s">
        <v>98</v>
      </c>
      <c r="O15">
        <v>50</v>
      </c>
      <c r="P15">
        <v>100</v>
      </c>
      <c r="Q15">
        <v>0</v>
      </c>
      <c r="R15">
        <v>2</v>
      </c>
      <c r="S15">
        <v>19.7</v>
      </c>
      <c r="T15">
        <v>6.5</v>
      </c>
      <c r="U15">
        <v>0</v>
      </c>
      <c r="V15">
        <v>0</v>
      </c>
      <c r="W15">
        <v>0</v>
      </c>
      <c r="X15">
        <v>0</v>
      </c>
      <c r="Y15">
        <v>65</v>
      </c>
      <c r="Z15">
        <v>65</v>
      </c>
      <c r="AA15">
        <v>0</v>
      </c>
      <c r="AB15">
        <v>5</v>
      </c>
      <c r="AC15">
        <v>2.7</v>
      </c>
      <c r="AD15">
        <v>1.7</v>
      </c>
      <c r="AE15">
        <v>1</v>
      </c>
      <c r="AF15">
        <v>2</v>
      </c>
      <c r="AG15">
        <v>1.8</v>
      </c>
      <c r="AH15">
        <v>5.2</v>
      </c>
      <c r="AI15">
        <v>7</v>
      </c>
      <c r="AJ15">
        <v>2</v>
      </c>
      <c r="AK15">
        <v>92.8</v>
      </c>
      <c r="AL15">
        <v>5</v>
      </c>
      <c r="AM15">
        <v>0.2</v>
      </c>
      <c r="AN15">
        <v>0</v>
      </c>
      <c r="AO15">
        <v>1</v>
      </c>
      <c r="AP15">
        <v>4</v>
      </c>
      <c r="AQ15">
        <v>0</v>
      </c>
      <c r="AR15">
        <v>0</v>
      </c>
      <c r="AS15">
        <v>5</v>
      </c>
      <c r="AT15">
        <v>76</v>
      </c>
      <c r="AU15">
        <v>5</v>
      </c>
      <c r="AV15">
        <v>0</v>
      </c>
      <c r="AW15">
        <v>1</v>
      </c>
      <c r="AX15">
        <v>0</v>
      </c>
      <c r="AY15">
        <v>0</v>
      </c>
      <c r="AZ15">
        <v>1</v>
      </c>
      <c r="BA15">
        <v>1</v>
      </c>
      <c r="BB15">
        <v>1</v>
      </c>
      <c r="BC15">
        <v>0</v>
      </c>
      <c r="BD15">
        <v>1</v>
      </c>
      <c r="BE15">
        <v>0</v>
      </c>
      <c r="BF15">
        <v>0</v>
      </c>
      <c r="BG15">
        <v>0</v>
      </c>
      <c r="BH15" t="s">
        <v>147</v>
      </c>
      <c r="BI15" s="20" t="s">
        <v>148</v>
      </c>
      <c r="BJ15" s="20"/>
      <c r="BK15" s="20"/>
      <c r="BL15" s="20"/>
      <c r="BM15" s="20"/>
      <c r="BN15" s="20"/>
      <c r="BO15" s="20"/>
      <c r="BP15" s="20"/>
      <c r="BQ15" s="20"/>
      <c r="BR15" s="20"/>
      <c r="BS15" t="s">
        <v>150</v>
      </c>
      <c r="BT15" t="s">
        <v>149</v>
      </c>
      <c r="BU15" t="s">
        <v>151</v>
      </c>
      <c r="BV15" t="s">
        <v>152</v>
      </c>
      <c r="BW15" s="21">
        <f t="shared" si="0"/>
        <v>30</v>
      </c>
      <c r="BX15" s="21">
        <f t="shared" si="1"/>
        <v>5</v>
      </c>
      <c r="BY15" s="19">
        <f t="shared" si="2"/>
        <v>20</v>
      </c>
      <c r="BZ15">
        <f t="shared" si="3"/>
        <v>90</v>
      </c>
      <c r="CA15">
        <f t="shared" si="4"/>
        <v>90</v>
      </c>
      <c r="CB15" s="19">
        <f t="shared" si="5"/>
        <v>60</v>
      </c>
    </row>
    <row r="16" spans="1:83" x14ac:dyDescent="0.2">
      <c r="A16" t="s">
        <v>144</v>
      </c>
      <c r="B16" t="s">
        <v>145</v>
      </c>
      <c r="C16">
        <v>1</v>
      </c>
      <c r="D16" s="17">
        <v>43329</v>
      </c>
      <c r="E16" s="18">
        <v>0.44791666666666669</v>
      </c>
      <c r="F16" t="s">
        <v>278</v>
      </c>
      <c r="G16" t="s">
        <v>95</v>
      </c>
      <c r="H16" s="51">
        <v>27.527570000000001</v>
      </c>
      <c r="I16" s="51">
        <v>153.07131999999999</v>
      </c>
      <c r="J16" s="51">
        <v>27.527229999999999</v>
      </c>
      <c r="K16" s="51">
        <v>153.07107999999999</v>
      </c>
      <c r="L16" t="s">
        <v>96</v>
      </c>
      <c r="M16" t="s">
        <v>97</v>
      </c>
      <c r="N16" t="s">
        <v>98</v>
      </c>
      <c r="O16">
        <v>21.5</v>
      </c>
      <c r="P16">
        <v>85.7</v>
      </c>
      <c r="Q16">
        <v>0</v>
      </c>
      <c r="R16">
        <v>3</v>
      </c>
      <c r="S16">
        <v>17.7</v>
      </c>
      <c r="T16">
        <v>5.2</v>
      </c>
      <c r="U16">
        <v>0</v>
      </c>
      <c r="V16">
        <v>0</v>
      </c>
      <c r="W16">
        <v>0</v>
      </c>
      <c r="X16">
        <v>0</v>
      </c>
      <c r="Y16">
        <v>83.3</v>
      </c>
      <c r="Z16">
        <v>83.3</v>
      </c>
      <c r="AA16">
        <v>0</v>
      </c>
      <c r="AB16">
        <v>5</v>
      </c>
      <c r="AC16">
        <v>2.2999999999999998</v>
      </c>
      <c r="AD16">
        <v>2</v>
      </c>
      <c r="AE16">
        <v>0.3</v>
      </c>
      <c r="AF16">
        <v>2</v>
      </c>
      <c r="AG16">
        <v>4</v>
      </c>
      <c r="AH16">
        <v>0.8</v>
      </c>
      <c r="AI16">
        <v>4.8</v>
      </c>
      <c r="AJ16">
        <v>2</v>
      </c>
      <c r="AK16">
        <v>84.4</v>
      </c>
      <c r="AL16">
        <v>5</v>
      </c>
      <c r="AM16">
        <v>0</v>
      </c>
      <c r="AN16">
        <v>10.8</v>
      </c>
      <c r="AO16">
        <v>6</v>
      </c>
      <c r="AP16">
        <v>5</v>
      </c>
      <c r="AQ16">
        <v>1</v>
      </c>
      <c r="AR16">
        <v>2</v>
      </c>
      <c r="AS16">
        <v>5</v>
      </c>
      <c r="AT16">
        <v>62</v>
      </c>
      <c r="AU16">
        <v>5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0</v>
      </c>
      <c r="BD16">
        <v>0</v>
      </c>
      <c r="BE16">
        <v>0</v>
      </c>
      <c r="BF16">
        <v>0</v>
      </c>
      <c r="BG16">
        <v>0</v>
      </c>
      <c r="BH16" t="s">
        <v>279</v>
      </c>
      <c r="BI16" s="59" t="s">
        <v>170</v>
      </c>
      <c r="BJ16" s="59" t="s">
        <v>170</v>
      </c>
      <c r="BK16" s="59" t="s">
        <v>96</v>
      </c>
      <c r="BL16" s="59" t="s">
        <v>96</v>
      </c>
      <c r="BM16" s="59" t="s">
        <v>170</v>
      </c>
      <c r="BN16" s="59" t="s">
        <v>96</v>
      </c>
      <c r="BO16" s="59" t="s">
        <v>96</v>
      </c>
      <c r="BP16" s="59" t="s">
        <v>96</v>
      </c>
      <c r="BQ16" s="59" t="s">
        <v>96</v>
      </c>
      <c r="BR16" s="59" t="s">
        <v>96</v>
      </c>
      <c r="BS16" s="59" t="s">
        <v>280</v>
      </c>
      <c r="BT16" s="59" t="s">
        <v>281</v>
      </c>
      <c r="BU16" s="59" t="s">
        <v>282</v>
      </c>
      <c r="BV16" s="59" t="s">
        <v>283</v>
      </c>
      <c r="BW16" s="21">
        <f t="shared" si="0"/>
        <v>34</v>
      </c>
      <c r="BX16" s="21">
        <f t="shared" si="1"/>
        <v>3</v>
      </c>
      <c r="BY16" s="19">
        <f t="shared" si="2"/>
        <v>30</v>
      </c>
      <c r="BZ16">
        <f t="shared" si="3"/>
        <v>90</v>
      </c>
      <c r="CA16">
        <f t="shared" si="4"/>
        <v>100</v>
      </c>
      <c r="CB16" s="19">
        <f t="shared" si="5"/>
        <v>80</v>
      </c>
    </row>
    <row r="17" spans="1:80" x14ac:dyDescent="0.2">
      <c r="A17" t="s">
        <v>144</v>
      </c>
      <c r="B17" t="s">
        <v>153</v>
      </c>
      <c r="C17">
        <v>2</v>
      </c>
      <c r="D17" s="17">
        <v>42965</v>
      </c>
      <c r="E17" s="18">
        <v>0.40625</v>
      </c>
      <c r="F17" t="s">
        <v>94</v>
      </c>
      <c r="G17" t="s">
        <v>107</v>
      </c>
      <c r="H17" s="51">
        <v>27.525639999999999</v>
      </c>
      <c r="I17" s="51">
        <v>153.06931</v>
      </c>
      <c r="J17" s="51">
        <v>27.525310000000001</v>
      </c>
      <c r="K17" s="51">
        <v>153.06901999999999</v>
      </c>
      <c r="L17" t="s">
        <v>96</v>
      </c>
      <c r="M17" t="s">
        <v>97</v>
      </c>
      <c r="N17" t="s">
        <v>98</v>
      </c>
      <c r="O17">
        <v>138</v>
      </c>
      <c r="P17">
        <v>8</v>
      </c>
      <c r="Q17">
        <v>1</v>
      </c>
      <c r="R17">
        <v>-0.5</v>
      </c>
      <c r="S17">
        <v>12</v>
      </c>
      <c r="T17">
        <v>1.2</v>
      </c>
      <c r="U17">
        <v>0</v>
      </c>
      <c r="V17">
        <v>0</v>
      </c>
      <c r="W17">
        <v>0</v>
      </c>
      <c r="X17">
        <v>1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1</v>
      </c>
      <c r="AH17">
        <v>99</v>
      </c>
      <c r="AI17">
        <v>100</v>
      </c>
      <c r="AJ17">
        <v>5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60</v>
      </c>
      <c r="AU17">
        <v>4</v>
      </c>
      <c r="AV17">
        <v>0</v>
      </c>
      <c r="AW17">
        <v>0</v>
      </c>
      <c r="AX17">
        <v>0</v>
      </c>
      <c r="AY17">
        <v>3</v>
      </c>
      <c r="AZ17">
        <v>0</v>
      </c>
      <c r="BA17">
        <v>1</v>
      </c>
      <c r="BB17">
        <v>0</v>
      </c>
      <c r="BC17">
        <v>0</v>
      </c>
      <c r="BD17">
        <v>3</v>
      </c>
      <c r="BE17">
        <v>0</v>
      </c>
      <c r="BF17">
        <v>1</v>
      </c>
      <c r="BG17">
        <v>3</v>
      </c>
      <c r="BH17" t="s">
        <v>154</v>
      </c>
      <c r="BI17" s="20" t="s">
        <v>155</v>
      </c>
      <c r="BJ17" s="20"/>
      <c r="BK17" s="20"/>
      <c r="BL17" s="20"/>
      <c r="BM17" s="20"/>
      <c r="BN17" s="20"/>
      <c r="BO17" s="20"/>
      <c r="BP17" s="20"/>
      <c r="BQ17" s="20"/>
      <c r="BR17" s="20"/>
      <c r="BS17" t="s">
        <v>157</v>
      </c>
      <c r="BT17" t="s">
        <v>156</v>
      </c>
      <c r="BU17" t="s">
        <v>158</v>
      </c>
      <c r="BV17" t="s">
        <v>159</v>
      </c>
      <c r="BW17" s="21">
        <f t="shared" si="0"/>
        <v>8.5</v>
      </c>
      <c r="BX17" s="21">
        <f t="shared" si="1"/>
        <v>11</v>
      </c>
      <c r="BY17" s="19">
        <f t="shared" si="2"/>
        <v>5</v>
      </c>
      <c r="BZ17">
        <f t="shared" si="3"/>
        <v>50</v>
      </c>
      <c r="CA17">
        <f>SUM(AL17+AP17)/10*100</f>
        <v>0</v>
      </c>
      <c r="CB17" s="19">
        <f t="shared" si="5"/>
        <v>0</v>
      </c>
    </row>
    <row r="18" spans="1:80" x14ac:dyDescent="0.2">
      <c r="A18" t="s">
        <v>144</v>
      </c>
      <c r="B18" t="s">
        <v>285</v>
      </c>
      <c r="C18">
        <v>2</v>
      </c>
      <c r="D18" s="17">
        <v>43329</v>
      </c>
      <c r="E18" s="18">
        <v>0.3888888888888889</v>
      </c>
      <c r="F18" t="s">
        <v>284</v>
      </c>
      <c r="G18" t="s">
        <v>107</v>
      </c>
      <c r="H18" s="51"/>
      <c r="I18" s="51"/>
      <c r="J18" s="51"/>
      <c r="K18" s="51"/>
      <c r="L18" t="s">
        <v>96</v>
      </c>
      <c r="M18" t="s">
        <v>97</v>
      </c>
      <c r="N18" t="s">
        <v>98</v>
      </c>
      <c r="O18">
        <v>138</v>
      </c>
      <c r="P18">
        <v>8</v>
      </c>
      <c r="Q18">
        <v>1</v>
      </c>
      <c r="R18">
        <v>-0.5</v>
      </c>
      <c r="S18">
        <v>17</v>
      </c>
      <c r="T18">
        <v>10.9</v>
      </c>
      <c r="U18">
        <v>0</v>
      </c>
      <c r="V18">
        <v>0</v>
      </c>
      <c r="W18">
        <v>0</v>
      </c>
      <c r="X18">
        <v>1</v>
      </c>
      <c r="Y18">
        <v>0</v>
      </c>
      <c r="Z18">
        <v>0</v>
      </c>
      <c r="AA18">
        <v>0</v>
      </c>
      <c r="AB18">
        <v>0</v>
      </c>
      <c r="AC18">
        <v>0.3</v>
      </c>
      <c r="AD18">
        <v>0.3</v>
      </c>
      <c r="AE18">
        <v>0</v>
      </c>
      <c r="AF18">
        <v>0</v>
      </c>
      <c r="AG18">
        <f>(1+1+2+5+2)/5</f>
        <v>2.2000000000000002</v>
      </c>
      <c r="AH18">
        <f>(99+99+97+95+97)/5</f>
        <v>97.4</v>
      </c>
      <c r="AI18">
        <v>99.2</v>
      </c>
      <c r="AJ18">
        <v>5</v>
      </c>
      <c r="AK18">
        <v>0</v>
      </c>
      <c r="AL18">
        <v>0</v>
      </c>
      <c r="AM18">
        <v>0.2</v>
      </c>
      <c r="AN18">
        <v>0.2</v>
      </c>
      <c r="AO18">
        <v>2</v>
      </c>
      <c r="AP18">
        <v>4</v>
      </c>
      <c r="AQ18">
        <v>0</v>
      </c>
      <c r="AR18">
        <v>0</v>
      </c>
      <c r="AS18">
        <v>5</v>
      </c>
      <c r="AT18">
        <v>30</v>
      </c>
      <c r="AU18">
        <v>2</v>
      </c>
      <c r="AV18">
        <v>0</v>
      </c>
      <c r="AW18">
        <v>0</v>
      </c>
      <c r="AX18">
        <v>0</v>
      </c>
      <c r="AY18">
        <v>0</v>
      </c>
      <c r="AZ18">
        <v>1</v>
      </c>
      <c r="BA18">
        <v>0</v>
      </c>
      <c r="BB18">
        <v>1</v>
      </c>
      <c r="BC18">
        <v>0</v>
      </c>
      <c r="BD18">
        <v>0</v>
      </c>
      <c r="BE18">
        <v>0</v>
      </c>
      <c r="BF18">
        <v>1</v>
      </c>
      <c r="BG18">
        <v>0</v>
      </c>
      <c r="BH18" t="s">
        <v>286</v>
      </c>
      <c r="BI18" s="50" t="s">
        <v>170</v>
      </c>
      <c r="BJ18" s="50" t="s">
        <v>170</v>
      </c>
      <c r="BK18" s="50" t="s">
        <v>170</v>
      </c>
      <c r="BL18" s="50" t="s">
        <v>170</v>
      </c>
      <c r="BM18" s="50" t="s">
        <v>170</v>
      </c>
      <c r="BN18" s="50" t="s">
        <v>170</v>
      </c>
      <c r="BO18" s="50" t="s">
        <v>96</v>
      </c>
      <c r="BP18" s="50" t="s">
        <v>96</v>
      </c>
      <c r="BQ18" s="50" t="s">
        <v>170</v>
      </c>
      <c r="BR18" s="50" t="s">
        <v>96</v>
      </c>
      <c r="BS18" s="50" t="s">
        <v>287</v>
      </c>
      <c r="BT18" s="50" t="s">
        <v>290</v>
      </c>
      <c r="BU18" s="50" t="s">
        <v>288</v>
      </c>
      <c r="BV18" s="50" t="s">
        <v>289</v>
      </c>
      <c r="BW18" s="21">
        <f t="shared" si="0"/>
        <v>15.5</v>
      </c>
      <c r="BX18" s="21">
        <f t="shared" si="1"/>
        <v>3</v>
      </c>
      <c r="BY18" s="19">
        <f>SUM(R18+U18+W18+X18)/10*100</f>
        <v>5</v>
      </c>
      <c r="BZ18">
        <f t="shared" si="3"/>
        <v>50</v>
      </c>
      <c r="CA18">
        <f>SUM(AL18+AP18)/10*100</f>
        <v>40</v>
      </c>
      <c r="CB18" s="19">
        <f t="shared" si="5"/>
        <v>26.666666666666668</v>
      </c>
    </row>
    <row r="19" spans="1:80" x14ac:dyDescent="0.2">
      <c r="A19" t="s">
        <v>160</v>
      </c>
      <c r="B19" t="s">
        <v>161</v>
      </c>
      <c r="C19">
        <v>1</v>
      </c>
      <c r="D19" s="17">
        <v>42972</v>
      </c>
      <c r="E19" s="18">
        <v>0.54166666666666696</v>
      </c>
      <c r="F19" t="s">
        <v>162</v>
      </c>
      <c r="G19" t="s">
        <v>107</v>
      </c>
      <c r="H19" s="51">
        <v>27.493929999999999</v>
      </c>
      <c r="I19" s="51">
        <v>153.06531000000001</v>
      </c>
      <c r="J19" s="51">
        <v>27.49438</v>
      </c>
      <c r="K19" s="51">
        <v>153.06544</v>
      </c>
      <c r="L19" t="s">
        <v>96</v>
      </c>
      <c r="M19" t="s">
        <v>97</v>
      </c>
      <c r="N19" t="s">
        <v>98</v>
      </c>
      <c r="O19">
        <v>25</v>
      </c>
      <c r="P19">
        <v>125</v>
      </c>
      <c r="Q19">
        <v>0</v>
      </c>
      <c r="R19">
        <v>3</v>
      </c>
      <c r="S19">
        <v>40</v>
      </c>
      <c r="T19">
        <v>4.5999999999999996</v>
      </c>
      <c r="U19">
        <v>0</v>
      </c>
      <c r="V19">
        <v>0</v>
      </c>
      <c r="W19">
        <v>0</v>
      </c>
      <c r="X19">
        <v>0</v>
      </c>
      <c r="Y19">
        <v>63.3</v>
      </c>
      <c r="Z19">
        <v>63.3</v>
      </c>
      <c r="AA19">
        <v>0</v>
      </c>
      <c r="AB19">
        <v>5</v>
      </c>
      <c r="AC19">
        <v>8.3000000000000007</v>
      </c>
      <c r="AD19">
        <v>8.3000000000000007</v>
      </c>
      <c r="AE19">
        <v>0</v>
      </c>
      <c r="AF19">
        <v>2</v>
      </c>
      <c r="AG19">
        <v>41</v>
      </c>
      <c r="AH19">
        <v>10</v>
      </c>
      <c r="AI19">
        <v>51</v>
      </c>
      <c r="AJ19">
        <v>5</v>
      </c>
      <c r="AK19">
        <v>35.6</v>
      </c>
      <c r="AL19">
        <v>5</v>
      </c>
      <c r="AM19">
        <v>0</v>
      </c>
      <c r="AN19">
        <v>13.4</v>
      </c>
      <c r="AO19">
        <v>1</v>
      </c>
      <c r="AP19">
        <v>4</v>
      </c>
      <c r="AQ19">
        <v>0</v>
      </c>
      <c r="AR19">
        <v>0</v>
      </c>
      <c r="AS19">
        <v>5</v>
      </c>
      <c r="AT19">
        <v>1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1</v>
      </c>
      <c r="BA19">
        <v>1</v>
      </c>
      <c r="BB19">
        <v>0</v>
      </c>
      <c r="BC19">
        <v>0</v>
      </c>
      <c r="BD19">
        <v>1</v>
      </c>
      <c r="BE19">
        <v>0</v>
      </c>
      <c r="BF19">
        <v>0</v>
      </c>
      <c r="BG19">
        <v>1</v>
      </c>
      <c r="BH19" t="s">
        <v>163</v>
      </c>
      <c r="BI19" s="20" t="s">
        <v>164</v>
      </c>
      <c r="BJ19" s="20"/>
      <c r="BK19" s="20"/>
      <c r="BL19" s="20"/>
      <c r="BM19" s="20"/>
      <c r="BN19" s="20"/>
      <c r="BO19" s="20"/>
      <c r="BP19" s="20"/>
      <c r="BQ19" s="20"/>
      <c r="BR19" s="20"/>
      <c r="BS19" t="s">
        <v>166</v>
      </c>
      <c r="BT19" t="s">
        <v>165</v>
      </c>
      <c r="BU19" t="s">
        <v>225</v>
      </c>
      <c r="BV19" t="s">
        <v>167</v>
      </c>
      <c r="BW19" s="21">
        <f t="shared" si="0"/>
        <v>29</v>
      </c>
      <c r="BX19" s="21">
        <f t="shared" si="1"/>
        <v>4</v>
      </c>
      <c r="BY19" s="19">
        <f t="shared" si="2"/>
        <v>30</v>
      </c>
      <c r="BZ19">
        <f t="shared" si="3"/>
        <v>120</v>
      </c>
      <c r="CA19">
        <f t="shared" si="4"/>
        <v>90</v>
      </c>
      <c r="CB19" s="19">
        <f t="shared" si="5"/>
        <v>60</v>
      </c>
    </row>
    <row r="20" spans="1:80" x14ac:dyDescent="0.2">
      <c r="A20" t="s">
        <v>160</v>
      </c>
      <c r="B20" t="s">
        <v>161</v>
      </c>
      <c r="C20">
        <v>1</v>
      </c>
      <c r="D20" s="17">
        <v>43321</v>
      </c>
      <c r="E20" s="18">
        <v>0.38541666666666702</v>
      </c>
      <c r="F20" t="s">
        <v>168</v>
      </c>
      <c r="G20" t="s">
        <v>95</v>
      </c>
      <c r="H20" s="51">
        <v>27.493960000000001</v>
      </c>
      <c r="I20" s="51">
        <v>153.06531000000001</v>
      </c>
      <c r="J20" s="51">
        <v>27.49436</v>
      </c>
      <c r="K20" s="51">
        <v>153.06542999999999</v>
      </c>
      <c r="L20" t="s">
        <v>96</v>
      </c>
      <c r="M20" t="s">
        <v>97</v>
      </c>
      <c r="N20" t="s">
        <v>98</v>
      </c>
      <c r="O20">
        <v>16.5</v>
      </c>
      <c r="P20">
        <v>96</v>
      </c>
      <c r="Q20">
        <v>0</v>
      </c>
      <c r="R20">
        <v>4</v>
      </c>
      <c r="S20">
        <v>59.08</v>
      </c>
      <c r="T20">
        <v>3.7</v>
      </c>
      <c r="U20">
        <v>0</v>
      </c>
      <c r="V20">
        <v>0</v>
      </c>
      <c r="W20">
        <v>0</v>
      </c>
      <c r="X20">
        <v>0</v>
      </c>
      <c r="Y20">
        <v>42</v>
      </c>
      <c r="Z20">
        <v>42</v>
      </c>
      <c r="AA20">
        <v>42</v>
      </c>
      <c r="AB20">
        <v>4</v>
      </c>
      <c r="AC20">
        <v>0</v>
      </c>
      <c r="AD20">
        <v>0</v>
      </c>
      <c r="AE20">
        <v>0</v>
      </c>
      <c r="AF20">
        <v>0</v>
      </c>
      <c r="AG20">
        <v>28.4</v>
      </c>
      <c r="AH20">
        <v>15.4</v>
      </c>
      <c r="AI20">
        <v>21.9</v>
      </c>
      <c r="AJ20">
        <v>4</v>
      </c>
      <c r="AK20">
        <v>47</v>
      </c>
      <c r="AL20">
        <v>5</v>
      </c>
      <c r="AM20">
        <v>1</v>
      </c>
      <c r="AN20">
        <v>22.5</v>
      </c>
      <c r="AO20">
        <v>1</v>
      </c>
      <c r="AP20">
        <v>4</v>
      </c>
      <c r="AQ20">
        <v>0</v>
      </c>
      <c r="AR20">
        <v>0</v>
      </c>
      <c r="AS20">
        <v>5</v>
      </c>
      <c r="AT20">
        <v>1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1</v>
      </c>
      <c r="BA20">
        <v>1</v>
      </c>
      <c r="BB20">
        <v>0</v>
      </c>
      <c r="BC20">
        <v>0</v>
      </c>
      <c r="BD20">
        <v>1</v>
      </c>
      <c r="BE20">
        <v>0</v>
      </c>
      <c r="BF20">
        <v>1</v>
      </c>
      <c r="BG20">
        <v>1</v>
      </c>
      <c r="BH20" t="s">
        <v>169</v>
      </c>
      <c r="BI20" s="25" t="s">
        <v>170</v>
      </c>
      <c r="BJ20" s="25" t="s">
        <v>170</v>
      </c>
      <c r="BK20" s="25" t="s">
        <v>171</v>
      </c>
      <c r="BL20" s="25" t="s">
        <v>96</v>
      </c>
      <c r="BM20" s="25" t="s">
        <v>96</v>
      </c>
      <c r="BN20" s="25" t="s">
        <v>96</v>
      </c>
      <c r="BO20" s="25" t="s">
        <v>170</v>
      </c>
      <c r="BP20" s="25" t="s">
        <v>96</v>
      </c>
      <c r="BQ20" s="25" t="s">
        <v>170</v>
      </c>
      <c r="BR20" s="25" t="s">
        <v>96</v>
      </c>
      <c r="BS20" t="s">
        <v>173</v>
      </c>
      <c r="BT20" t="s">
        <v>172</v>
      </c>
      <c r="BU20" t="s">
        <v>174</v>
      </c>
      <c r="BW20" s="21">
        <f t="shared" si="0"/>
        <v>26</v>
      </c>
      <c r="BX20" s="21">
        <f>SUM(AV20:BG20)</f>
        <v>5</v>
      </c>
      <c r="BY20" s="19">
        <f t="shared" si="2"/>
        <v>40</v>
      </c>
      <c r="BZ20">
        <f t="shared" si="3"/>
        <v>80</v>
      </c>
      <c r="CA20">
        <f t="shared" si="4"/>
        <v>90</v>
      </c>
      <c r="CB20" s="19">
        <f t="shared" si="5"/>
        <v>60</v>
      </c>
    </row>
    <row r="21" spans="1:80" x14ac:dyDescent="0.2">
      <c r="A21" t="s">
        <v>175</v>
      </c>
      <c r="B21" t="s">
        <v>176</v>
      </c>
      <c r="C21">
        <v>1</v>
      </c>
      <c r="D21" s="17">
        <v>42973</v>
      </c>
      <c r="E21" s="18">
        <v>0.375</v>
      </c>
      <c r="F21" t="s">
        <v>177</v>
      </c>
      <c r="G21" t="s">
        <v>107</v>
      </c>
      <c r="H21" s="51">
        <v>27.490169999999999</v>
      </c>
      <c r="I21" s="51">
        <v>153.06339</v>
      </c>
      <c r="J21" s="51">
        <v>27.489750000000001</v>
      </c>
      <c r="K21" s="51">
        <v>153.06325000000001</v>
      </c>
      <c r="L21" t="s">
        <v>96</v>
      </c>
      <c r="M21" t="s">
        <v>97</v>
      </c>
      <c r="N21" t="s">
        <v>98</v>
      </c>
      <c r="O21">
        <v>66.3</v>
      </c>
      <c r="P21">
        <v>83.7</v>
      </c>
      <c r="Q21">
        <v>1</v>
      </c>
      <c r="R21">
        <v>0.5</v>
      </c>
      <c r="S21">
        <v>17.600000000000001</v>
      </c>
      <c r="T21">
        <v>11.6</v>
      </c>
      <c r="U21">
        <v>1</v>
      </c>
      <c r="V21">
        <v>0</v>
      </c>
      <c r="W21">
        <v>0</v>
      </c>
      <c r="X21">
        <v>0</v>
      </c>
      <c r="Y21">
        <v>35</v>
      </c>
      <c r="Z21">
        <v>35</v>
      </c>
      <c r="AA21">
        <v>0</v>
      </c>
      <c r="AB21">
        <v>4</v>
      </c>
      <c r="AC21" s="55">
        <v>1.7</v>
      </c>
      <c r="AD21" s="55">
        <v>1</v>
      </c>
      <c r="AE21" s="55">
        <v>0.7</v>
      </c>
      <c r="AF21" s="55">
        <v>2</v>
      </c>
      <c r="AG21">
        <v>59.4</v>
      </c>
      <c r="AH21">
        <v>15.2</v>
      </c>
      <c r="AI21">
        <v>74.599999999999994</v>
      </c>
      <c r="AJ21">
        <v>5</v>
      </c>
      <c r="AK21">
        <v>25.4</v>
      </c>
      <c r="AL21">
        <v>4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 s="24">
        <v>5</v>
      </c>
      <c r="AT21" s="55">
        <v>10</v>
      </c>
      <c r="AU21">
        <v>2</v>
      </c>
      <c r="AV21">
        <v>0</v>
      </c>
      <c r="AW21">
        <v>0</v>
      </c>
      <c r="AX21">
        <v>0</v>
      </c>
      <c r="AY21">
        <v>0</v>
      </c>
      <c r="AZ21">
        <v>2</v>
      </c>
      <c r="BA21">
        <v>1</v>
      </c>
      <c r="BB21">
        <v>1</v>
      </c>
      <c r="BC21">
        <v>0</v>
      </c>
      <c r="BD21">
        <v>2</v>
      </c>
      <c r="BE21">
        <v>0</v>
      </c>
      <c r="BF21">
        <v>0</v>
      </c>
      <c r="BG21">
        <v>1</v>
      </c>
      <c r="BH21" t="s">
        <v>178</v>
      </c>
      <c r="BI21" t="s">
        <v>170</v>
      </c>
      <c r="BJ21" t="s">
        <v>170</v>
      </c>
      <c r="BK21" t="s">
        <v>96</v>
      </c>
      <c r="BL21" t="s">
        <v>96</v>
      </c>
      <c r="BM21" t="s">
        <v>96</v>
      </c>
      <c r="BN21" t="s">
        <v>96</v>
      </c>
      <c r="BO21" t="s">
        <v>96</v>
      </c>
      <c r="BP21" t="s">
        <v>96</v>
      </c>
      <c r="BQ21" t="s">
        <v>96</v>
      </c>
      <c r="BR21" t="s">
        <v>96</v>
      </c>
      <c r="BS21" t="s">
        <v>180</v>
      </c>
      <c r="BT21" t="s">
        <v>179</v>
      </c>
      <c r="BU21" t="s">
        <v>181</v>
      </c>
      <c r="BV21" t="s">
        <v>182</v>
      </c>
      <c r="BW21" s="21">
        <f t="shared" si="0"/>
        <v>23.5</v>
      </c>
      <c r="BX21" s="21">
        <f>SUM(AV21:BG21)</f>
        <v>7</v>
      </c>
      <c r="BY21" s="19">
        <f t="shared" si="2"/>
        <v>15</v>
      </c>
      <c r="BZ21">
        <f t="shared" si="3"/>
        <v>110.00000000000001</v>
      </c>
      <c r="CA21">
        <f t="shared" si="4"/>
        <v>40</v>
      </c>
      <c r="CB21" s="19">
        <f t="shared" si="5"/>
        <v>26.666666666666668</v>
      </c>
    </row>
    <row r="22" spans="1:80" x14ac:dyDescent="0.2">
      <c r="A22" t="s">
        <v>175</v>
      </c>
      <c r="B22" t="s">
        <v>176</v>
      </c>
      <c r="C22">
        <v>1</v>
      </c>
      <c r="D22" s="17">
        <v>43328</v>
      </c>
      <c r="E22" s="18">
        <v>0.375</v>
      </c>
      <c r="F22" t="s">
        <v>253</v>
      </c>
      <c r="G22" t="s">
        <v>95</v>
      </c>
      <c r="H22" s="51">
        <v>27.490130000000001</v>
      </c>
      <c r="I22" s="51">
        <v>153.06335000000001</v>
      </c>
      <c r="J22" s="51">
        <v>27.48978</v>
      </c>
      <c r="K22" s="51">
        <v>153.06326000000001</v>
      </c>
      <c r="L22" t="s">
        <v>96</v>
      </c>
      <c r="M22" t="s">
        <v>97</v>
      </c>
      <c r="N22" t="s">
        <v>98</v>
      </c>
      <c r="O22">
        <v>51</v>
      </c>
      <c r="P22">
        <v>66</v>
      </c>
      <c r="Q22">
        <v>0</v>
      </c>
      <c r="R22">
        <v>2</v>
      </c>
      <c r="S22">
        <v>16</v>
      </c>
      <c r="T22">
        <v>12.5</v>
      </c>
      <c r="U22">
        <v>1</v>
      </c>
      <c r="V22">
        <v>0</v>
      </c>
      <c r="W22">
        <v>0</v>
      </c>
      <c r="X22">
        <v>0</v>
      </c>
      <c r="Y22">
        <v>38</v>
      </c>
      <c r="Z22">
        <v>38</v>
      </c>
      <c r="AA22">
        <v>0</v>
      </c>
      <c r="AB22">
        <v>4</v>
      </c>
      <c r="AC22">
        <v>0</v>
      </c>
      <c r="AD22">
        <v>0</v>
      </c>
      <c r="AE22">
        <v>0</v>
      </c>
      <c r="AF22">
        <v>0</v>
      </c>
      <c r="AG22">
        <v>67</v>
      </c>
      <c r="AH22">
        <v>1</v>
      </c>
      <c r="AI22">
        <v>68</v>
      </c>
      <c r="AJ22">
        <v>5</v>
      </c>
      <c r="AK22">
        <v>31</v>
      </c>
      <c r="AL22">
        <v>5</v>
      </c>
      <c r="AM22">
        <v>0</v>
      </c>
      <c r="AN22">
        <v>1</v>
      </c>
      <c r="AO22">
        <v>0</v>
      </c>
      <c r="AP22">
        <v>0</v>
      </c>
      <c r="AQ22">
        <v>0</v>
      </c>
      <c r="AR22">
        <v>0</v>
      </c>
      <c r="AS22" s="25">
        <v>5</v>
      </c>
      <c r="AT22" s="25">
        <v>5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1</v>
      </c>
      <c r="BB22" s="25">
        <v>1</v>
      </c>
      <c r="BC22" s="25">
        <v>1</v>
      </c>
      <c r="BD22" s="25">
        <v>1</v>
      </c>
      <c r="BE22" s="25">
        <v>0</v>
      </c>
      <c r="BF22" s="25">
        <v>0</v>
      </c>
      <c r="BG22" s="25">
        <v>1</v>
      </c>
      <c r="BH22" t="s">
        <v>254</v>
      </c>
      <c r="BI22" s="50" t="s">
        <v>170</v>
      </c>
      <c r="BJ22" t="s">
        <v>170</v>
      </c>
      <c r="BK22" t="s">
        <v>170</v>
      </c>
      <c r="BL22" t="s">
        <v>96</v>
      </c>
      <c r="BM22" t="s">
        <v>96</v>
      </c>
      <c r="BN22" t="s">
        <v>96</v>
      </c>
      <c r="BO22" t="s">
        <v>96</v>
      </c>
      <c r="BP22" t="s">
        <v>96</v>
      </c>
      <c r="BQ22" t="s">
        <v>96</v>
      </c>
      <c r="BR22" t="s">
        <v>96</v>
      </c>
      <c r="BS22" t="s">
        <v>255</v>
      </c>
      <c r="BT22" t="s">
        <v>256</v>
      </c>
      <c r="BU22" t="s">
        <v>257</v>
      </c>
      <c r="BV22" t="s">
        <v>258</v>
      </c>
      <c r="BW22" s="21">
        <f t="shared" si="0"/>
        <v>22</v>
      </c>
      <c r="BX22" s="21">
        <f>SUM(AV22:BG22)</f>
        <v>5</v>
      </c>
      <c r="BY22" s="19">
        <f t="shared" si="2"/>
        <v>30</v>
      </c>
      <c r="BZ22">
        <f t="shared" si="3"/>
        <v>90</v>
      </c>
      <c r="CA22">
        <f t="shared" si="4"/>
        <v>50</v>
      </c>
      <c r="CB22" s="19">
        <f t="shared" si="5"/>
        <v>33.333333333333329</v>
      </c>
    </row>
    <row r="23" spans="1:80" x14ac:dyDescent="0.2">
      <c r="A23" t="s">
        <v>175</v>
      </c>
      <c r="B23" s="24" t="s">
        <v>183</v>
      </c>
      <c r="C23">
        <v>2</v>
      </c>
      <c r="D23" s="17">
        <v>42973</v>
      </c>
      <c r="E23" s="18">
        <v>0.375</v>
      </c>
      <c r="F23" t="s">
        <v>184</v>
      </c>
      <c r="G23" t="s">
        <v>185</v>
      </c>
      <c r="H23" s="51">
        <v>27.48911</v>
      </c>
      <c r="I23" s="51">
        <v>153.06285</v>
      </c>
      <c r="J23" s="51">
        <v>27.488679999999999</v>
      </c>
      <c r="K23" s="51">
        <v>153.06276</v>
      </c>
      <c r="L23" t="s">
        <v>96</v>
      </c>
      <c r="M23" t="s">
        <v>97</v>
      </c>
      <c r="N23" t="s">
        <v>98</v>
      </c>
      <c r="O23">
        <v>49.5</v>
      </c>
      <c r="P23">
        <v>67</v>
      </c>
      <c r="Q23">
        <v>0</v>
      </c>
      <c r="R23">
        <v>2</v>
      </c>
      <c r="S23">
        <v>13.3</v>
      </c>
      <c r="T23">
        <v>11.6</v>
      </c>
      <c r="U23">
        <v>1</v>
      </c>
      <c r="V23" s="55">
        <v>11.6</v>
      </c>
      <c r="W23" s="55">
        <v>1</v>
      </c>
      <c r="X23">
        <v>0</v>
      </c>
      <c r="Y23">
        <v>56.6</v>
      </c>
      <c r="Z23">
        <v>56.6</v>
      </c>
      <c r="AA23">
        <v>0</v>
      </c>
      <c r="AB23">
        <v>5</v>
      </c>
      <c r="AC23" s="55">
        <v>15</v>
      </c>
      <c r="AD23" s="55">
        <v>15</v>
      </c>
      <c r="AE23">
        <v>0</v>
      </c>
      <c r="AF23">
        <v>4</v>
      </c>
      <c r="AG23">
        <v>12.6</v>
      </c>
      <c r="AH23">
        <v>29.4</v>
      </c>
      <c r="AI23">
        <v>42</v>
      </c>
      <c r="AJ23">
        <v>4</v>
      </c>
      <c r="AK23">
        <v>48.2</v>
      </c>
      <c r="AL23">
        <v>5</v>
      </c>
      <c r="AM23">
        <v>4</v>
      </c>
      <c r="AN23">
        <v>4</v>
      </c>
      <c r="AO23">
        <v>0</v>
      </c>
      <c r="AP23">
        <v>0</v>
      </c>
      <c r="AQ23">
        <v>2</v>
      </c>
      <c r="AR23">
        <v>2</v>
      </c>
      <c r="AS23">
        <v>5</v>
      </c>
      <c r="AT23">
        <v>10</v>
      </c>
      <c r="AU23">
        <v>2</v>
      </c>
      <c r="AV23">
        <v>0</v>
      </c>
      <c r="AW23">
        <v>0</v>
      </c>
      <c r="AX23">
        <v>0</v>
      </c>
      <c r="AY23">
        <v>0</v>
      </c>
      <c r="AZ23">
        <v>1</v>
      </c>
      <c r="BA23">
        <v>1</v>
      </c>
      <c r="BB23">
        <v>1</v>
      </c>
      <c r="BC23">
        <v>0</v>
      </c>
      <c r="BD23">
        <v>2</v>
      </c>
      <c r="BE23">
        <v>0</v>
      </c>
      <c r="BF23">
        <v>1</v>
      </c>
      <c r="BG23">
        <v>1</v>
      </c>
      <c r="BH23" t="s">
        <v>186</v>
      </c>
      <c r="BI23" t="s">
        <v>170</v>
      </c>
      <c r="BJ23" t="s">
        <v>170</v>
      </c>
      <c r="BK23" t="s">
        <v>96</v>
      </c>
      <c r="BL23" t="s">
        <v>96</v>
      </c>
      <c r="BM23" t="s">
        <v>96</v>
      </c>
      <c r="BN23" t="s">
        <v>96</v>
      </c>
      <c r="BO23" t="s">
        <v>96</v>
      </c>
      <c r="BP23" t="s">
        <v>96</v>
      </c>
      <c r="BQ23" t="s">
        <v>170</v>
      </c>
      <c r="BR23" t="s">
        <v>96</v>
      </c>
      <c r="BS23" t="s">
        <v>187</v>
      </c>
      <c r="BU23" t="s">
        <v>188</v>
      </c>
      <c r="BV23" t="s">
        <v>189</v>
      </c>
      <c r="BW23" s="21">
        <f t="shared" si="0"/>
        <v>31</v>
      </c>
      <c r="BX23" s="21">
        <f t="shared" si="1"/>
        <v>7</v>
      </c>
      <c r="BY23" s="19">
        <f t="shared" si="2"/>
        <v>40</v>
      </c>
      <c r="BZ23">
        <f t="shared" si="3"/>
        <v>130</v>
      </c>
      <c r="CA23">
        <f t="shared" si="4"/>
        <v>50</v>
      </c>
      <c r="CB23" s="19">
        <f t="shared" si="5"/>
        <v>46.666666666666664</v>
      </c>
    </row>
    <row r="24" spans="1:80" x14ac:dyDescent="0.2">
      <c r="A24" t="s">
        <v>175</v>
      </c>
      <c r="B24" s="25" t="s">
        <v>183</v>
      </c>
      <c r="C24">
        <v>2</v>
      </c>
      <c r="D24" s="17">
        <v>43328</v>
      </c>
      <c r="E24" s="18">
        <v>0.46875</v>
      </c>
      <c r="F24" t="s">
        <v>259</v>
      </c>
      <c r="G24" t="s">
        <v>95</v>
      </c>
      <c r="H24" s="51">
        <v>27.489129999999999</v>
      </c>
      <c r="I24" s="51">
        <v>153.06287</v>
      </c>
      <c r="J24" s="51">
        <v>27.488710000000001</v>
      </c>
      <c r="K24" s="51">
        <v>153.06273999999999</v>
      </c>
      <c r="L24" t="s">
        <v>96</v>
      </c>
      <c r="M24" t="s">
        <v>97</v>
      </c>
      <c r="N24" t="s">
        <v>98</v>
      </c>
      <c r="O24">
        <v>12</v>
      </c>
      <c r="P24">
        <v>92</v>
      </c>
      <c r="Q24">
        <v>0</v>
      </c>
      <c r="R24">
        <v>3</v>
      </c>
      <c r="S24">
        <v>14</v>
      </c>
      <c r="T24">
        <v>11.2</v>
      </c>
      <c r="U24">
        <v>1</v>
      </c>
      <c r="V24">
        <v>0</v>
      </c>
      <c r="W24">
        <v>0</v>
      </c>
      <c r="X24">
        <v>0</v>
      </c>
      <c r="Y24">
        <v>68</v>
      </c>
      <c r="Z24">
        <v>52</v>
      </c>
      <c r="AA24">
        <v>17</v>
      </c>
      <c r="AB24">
        <v>5</v>
      </c>
      <c r="AC24">
        <v>1.7</v>
      </c>
      <c r="AD24">
        <v>1.7</v>
      </c>
      <c r="AE24">
        <v>0</v>
      </c>
      <c r="AF24">
        <v>2</v>
      </c>
      <c r="AG24">
        <v>20</v>
      </c>
      <c r="AH24">
        <v>23</v>
      </c>
      <c r="AI24">
        <v>43</v>
      </c>
      <c r="AJ24">
        <v>4</v>
      </c>
      <c r="AK24">
        <v>40</v>
      </c>
      <c r="AL24">
        <v>5</v>
      </c>
      <c r="AM24">
        <v>0</v>
      </c>
      <c r="AN24">
        <v>15</v>
      </c>
      <c r="AO24">
        <v>0</v>
      </c>
      <c r="AP24">
        <v>0</v>
      </c>
      <c r="AQ24">
        <v>0</v>
      </c>
      <c r="AR24">
        <v>0</v>
      </c>
      <c r="AS24">
        <v>5</v>
      </c>
      <c r="AT24">
        <v>6</v>
      </c>
      <c r="AU24">
        <v>2</v>
      </c>
      <c r="AV24">
        <v>0</v>
      </c>
      <c r="AW24">
        <v>2</v>
      </c>
      <c r="AX24">
        <v>0</v>
      </c>
      <c r="AY24">
        <v>0</v>
      </c>
      <c r="AZ24">
        <v>3</v>
      </c>
      <c r="BA24">
        <v>2</v>
      </c>
      <c r="BB24">
        <v>1</v>
      </c>
      <c r="BC24">
        <v>0</v>
      </c>
      <c r="BD24">
        <v>1</v>
      </c>
      <c r="BE24">
        <v>1</v>
      </c>
      <c r="BF24">
        <v>1</v>
      </c>
      <c r="BG24">
        <v>1</v>
      </c>
      <c r="BH24" t="s">
        <v>260</v>
      </c>
      <c r="BI24" t="s">
        <v>170</v>
      </c>
      <c r="BJ24" t="s">
        <v>170</v>
      </c>
      <c r="BK24" t="s">
        <v>170</v>
      </c>
      <c r="BL24" t="s">
        <v>96</v>
      </c>
      <c r="BM24" t="s">
        <v>170</v>
      </c>
      <c r="BN24" t="s">
        <v>170</v>
      </c>
      <c r="BO24" t="s">
        <v>170</v>
      </c>
      <c r="BP24" t="s">
        <v>170</v>
      </c>
      <c r="BQ24" t="s">
        <v>170</v>
      </c>
      <c r="BR24" t="s">
        <v>170</v>
      </c>
      <c r="BS24" t="s">
        <v>261</v>
      </c>
      <c r="BT24" t="s">
        <v>262</v>
      </c>
      <c r="BU24" t="s">
        <v>263</v>
      </c>
      <c r="BV24" t="s">
        <v>264</v>
      </c>
      <c r="BW24" s="21">
        <f t="shared" si="0"/>
        <v>27</v>
      </c>
      <c r="BX24" s="21">
        <f t="shared" si="1"/>
        <v>12</v>
      </c>
      <c r="BY24" s="19">
        <f t="shared" si="2"/>
        <v>40</v>
      </c>
      <c r="BZ24">
        <f t="shared" si="3"/>
        <v>110.00000000000001</v>
      </c>
      <c r="CA24">
        <f t="shared" si="4"/>
        <v>50</v>
      </c>
      <c r="CB24" s="19">
        <f t="shared" si="5"/>
        <v>33.333333333333329</v>
      </c>
    </row>
    <row r="25" spans="1:80" x14ac:dyDescent="0.2">
      <c r="A25" t="s">
        <v>175</v>
      </c>
      <c r="B25" t="s">
        <v>190</v>
      </c>
      <c r="C25">
        <v>3</v>
      </c>
      <c r="D25" s="17">
        <v>42973</v>
      </c>
      <c r="E25" s="18">
        <v>0.375</v>
      </c>
      <c r="F25" t="s">
        <v>162</v>
      </c>
      <c r="G25" t="s">
        <v>107</v>
      </c>
      <c r="H25" s="51">
        <v>27.488620000000001</v>
      </c>
      <c r="I25" s="51">
        <v>153.06161</v>
      </c>
      <c r="J25" s="51">
        <v>27.488659999999999</v>
      </c>
      <c r="K25" s="51">
        <v>153.06110000000001</v>
      </c>
      <c r="L25" t="s">
        <v>96</v>
      </c>
      <c r="M25" t="s">
        <v>97</v>
      </c>
      <c r="N25" t="s">
        <v>98</v>
      </c>
      <c r="O25">
        <v>29</v>
      </c>
      <c r="P25">
        <v>121</v>
      </c>
      <c r="Q25">
        <v>1</v>
      </c>
      <c r="R25">
        <v>2.5</v>
      </c>
      <c r="S25">
        <v>15.7</v>
      </c>
      <c r="T25">
        <v>2.7</v>
      </c>
      <c r="U25">
        <v>0</v>
      </c>
      <c r="V25">
        <v>0</v>
      </c>
      <c r="W25">
        <v>0</v>
      </c>
      <c r="X25">
        <v>0</v>
      </c>
      <c r="Y25">
        <v>61.7</v>
      </c>
      <c r="Z25">
        <v>61.7</v>
      </c>
      <c r="AA25">
        <v>0</v>
      </c>
      <c r="AB25">
        <v>5</v>
      </c>
      <c r="AC25">
        <v>0</v>
      </c>
      <c r="AD25">
        <v>0</v>
      </c>
      <c r="AE25">
        <v>0</v>
      </c>
      <c r="AF25">
        <v>0</v>
      </c>
      <c r="AG25">
        <v>12.6</v>
      </c>
      <c r="AH25">
        <v>2</v>
      </c>
      <c r="AI25">
        <v>14.6</v>
      </c>
      <c r="AJ25">
        <v>4</v>
      </c>
      <c r="AK25">
        <v>35.299999999999997</v>
      </c>
      <c r="AL25">
        <v>5</v>
      </c>
      <c r="AM25">
        <v>0</v>
      </c>
      <c r="AN25">
        <v>49.3</v>
      </c>
      <c r="AO25">
        <v>0</v>
      </c>
      <c r="AP25">
        <v>0</v>
      </c>
      <c r="AQ25">
        <v>0</v>
      </c>
      <c r="AR25">
        <v>0</v>
      </c>
      <c r="AS25">
        <v>5</v>
      </c>
      <c r="AT25">
        <v>80</v>
      </c>
      <c r="AU25">
        <v>5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1</v>
      </c>
      <c r="BE25">
        <v>0</v>
      </c>
      <c r="BF25">
        <v>0</v>
      </c>
      <c r="BG25">
        <v>0</v>
      </c>
      <c r="BH25" t="s">
        <v>267</v>
      </c>
      <c r="BI25" t="s">
        <v>170</v>
      </c>
      <c r="BJ25" t="s">
        <v>170</v>
      </c>
      <c r="BK25" t="s">
        <v>96</v>
      </c>
      <c r="BL25" t="s">
        <v>96</v>
      </c>
      <c r="BM25" t="s">
        <v>170</v>
      </c>
      <c r="BN25" t="s">
        <v>96</v>
      </c>
      <c r="BO25" t="s">
        <v>170</v>
      </c>
      <c r="BP25" t="s">
        <v>96</v>
      </c>
      <c r="BQ25" t="s">
        <v>170</v>
      </c>
      <c r="BR25" t="s">
        <v>170</v>
      </c>
      <c r="BS25" t="s">
        <v>191</v>
      </c>
      <c r="BT25" t="s">
        <v>270</v>
      </c>
      <c r="BU25" t="s">
        <v>136</v>
      </c>
      <c r="BV25" t="s">
        <v>192</v>
      </c>
      <c r="BW25" s="21">
        <f t="shared" si="0"/>
        <v>26.5</v>
      </c>
      <c r="BX25" s="21">
        <f t="shared" si="1"/>
        <v>1</v>
      </c>
      <c r="BY25" s="19">
        <f t="shared" si="2"/>
        <v>25</v>
      </c>
      <c r="BZ25">
        <f t="shared" si="3"/>
        <v>90</v>
      </c>
      <c r="CA25">
        <f t="shared" si="4"/>
        <v>50</v>
      </c>
      <c r="CB25" s="19">
        <f t="shared" si="5"/>
        <v>33.333333333333329</v>
      </c>
    </row>
    <row r="26" spans="1:80" x14ac:dyDescent="0.2">
      <c r="A26" t="s">
        <v>175</v>
      </c>
      <c r="B26" t="s">
        <v>190</v>
      </c>
      <c r="C26">
        <v>3</v>
      </c>
      <c r="D26" s="17">
        <v>43328</v>
      </c>
      <c r="E26" s="18">
        <v>0.46875</v>
      </c>
      <c r="F26" t="s">
        <v>265</v>
      </c>
      <c r="H26" s="58"/>
      <c r="I26" s="58"/>
      <c r="J26" s="58"/>
      <c r="K26" s="58"/>
      <c r="L26" t="s">
        <v>96</v>
      </c>
      <c r="M26" t="s">
        <v>97</v>
      </c>
      <c r="N26" t="s">
        <v>98</v>
      </c>
      <c r="O26">
        <v>51.3</v>
      </c>
      <c r="P26">
        <v>66</v>
      </c>
      <c r="Q26">
        <v>1</v>
      </c>
      <c r="R26">
        <v>1.5</v>
      </c>
      <c r="S26">
        <v>16.100000000000001</v>
      </c>
      <c r="T26">
        <v>2.5</v>
      </c>
      <c r="U26">
        <v>0</v>
      </c>
      <c r="V26">
        <v>0</v>
      </c>
      <c r="W26">
        <v>0</v>
      </c>
      <c r="X26">
        <v>0</v>
      </c>
      <c r="Y26">
        <v>67</v>
      </c>
      <c r="Z26">
        <v>67</v>
      </c>
      <c r="AA26">
        <v>0</v>
      </c>
      <c r="AB26">
        <v>5</v>
      </c>
      <c r="AC26">
        <v>0</v>
      </c>
      <c r="AD26">
        <v>0</v>
      </c>
      <c r="AE26">
        <v>0</v>
      </c>
      <c r="AF26">
        <v>0</v>
      </c>
      <c r="AG26">
        <v>29</v>
      </c>
      <c r="AH26">
        <v>1</v>
      </c>
      <c r="AI26">
        <v>30</v>
      </c>
      <c r="AJ26">
        <v>4</v>
      </c>
      <c r="AK26">
        <v>54</v>
      </c>
      <c r="AL26">
        <v>5</v>
      </c>
      <c r="AM26">
        <v>0</v>
      </c>
      <c r="AN26">
        <v>16</v>
      </c>
      <c r="AO26">
        <v>0</v>
      </c>
      <c r="AP26">
        <v>0</v>
      </c>
      <c r="AQ26">
        <v>0</v>
      </c>
      <c r="AR26">
        <v>0</v>
      </c>
      <c r="AS26">
        <v>5</v>
      </c>
      <c r="AT26">
        <v>85</v>
      </c>
      <c r="AU26">
        <v>5</v>
      </c>
      <c r="AV26">
        <v>0</v>
      </c>
      <c r="AW26">
        <v>0</v>
      </c>
      <c r="AX26">
        <v>0</v>
      </c>
      <c r="AY26">
        <v>0</v>
      </c>
      <c r="AZ26">
        <v>2</v>
      </c>
      <c r="BA26">
        <v>1</v>
      </c>
      <c r="BB26">
        <v>2</v>
      </c>
      <c r="BC26">
        <v>0</v>
      </c>
      <c r="BD26">
        <v>1</v>
      </c>
      <c r="BE26">
        <v>0</v>
      </c>
      <c r="BF26">
        <v>0</v>
      </c>
      <c r="BG26">
        <v>0</v>
      </c>
      <c r="BH26" t="s">
        <v>266</v>
      </c>
      <c r="BI26" t="s">
        <v>170</v>
      </c>
      <c r="BJ26" t="s">
        <v>170</v>
      </c>
      <c r="BK26" t="s">
        <v>96</v>
      </c>
      <c r="BL26" t="s">
        <v>96</v>
      </c>
      <c r="BM26" t="s">
        <v>96</v>
      </c>
      <c r="BN26" t="s">
        <v>96</v>
      </c>
      <c r="BO26" t="s">
        <v>170</v>
      </c>
      <c r="BP26" t="s">
        <v>96</v>
      </c>
      <c r="BQ26" t="s">
        <v>170</v>
      </c>
      <c r="BR26" t="s">
        <v>96</v>
      </c>
      <c r="BS26" t="s">
        <v>268</v>
      </c>
      <c r="BT26" t="s">
        <v>269</v>
      </c>
      <c r="BU26" t="s">
        <v>271</v>
      </c>
      <c r="BV26" t="s">
        <v>258</v>
      </c>
      <c r="BW26" s="21">
        <f t="shared" si="0"/>
        <v>25.5</v>
      </c>
      <c r="BX26" s="21">
        <f t="shared" si="1"/>
        <v>6</v>
      </c>
      <c r="BY26" s="19">
        <f t="shared" si="2"/>
        <v>15</v>
      </c>
      <c r="BZ26">
        <f t="shared" si="3"/>
        <v>90</v>
      </c>
      <c r="CA26">
        <f t="shared" si="4"/>
        <v>50</v>
      </c>
      <c r="CB26" s="19">
        <f t="shared" si="5"/>
        <v>33.333333333333329</v>
      </c>
    </row>
    <row r="27" spans="1:80" x14ac:dyDescent="0.2">
      <c r="H27" s="51"/>
      <c r="I27" s="51"/>
      <c r="J27" s="51"/>
      <c r="K27" s="51"/>
    </row>
    <row r="28" spans="1:80" x14ac:dyDescent="0.2">
      <c r="H28" s="51"/>
      <c r="I28" s="51"/>
      <c r="J28" s="51"/>
      <c r="K28" s="51"/>
    </row>
    <row r="29" spans="1:80" x14ac:dyDescent="0.2">
      <c r="H29" s="51"/>
      <c r="I29" s="51"/>
      <c r="J29" s="51"/>
      <c r="K29" s="51"/>
    </row>
    <row r="30" spans="1:80" x14ac:dyDescent="0.2">
      <c r="H30" s="51"/>
      <c r="I30" s="51"/>
      <c r="J30" s="51"/>
      <c r="K30" s="51"/>
    </row>
    <row r="31" spans="1:80" x14ac:dyDescent="0.2">
      <c r="H31" s="51"/>
      <c r="I31" s="51"/>
      <c r="J31" s="51"/>
      <c r="K31" s="51"/>
    </row>
    <row r="32" spans="1:80" x14ac:dyDescent="0.2">
      <c r="H32" s="51"/>
      <c r="I32" s="51"/>
      <c r="J32" s="51"/>
      <c r="K32" s="51"/>
    </row>
    <row r="33" spans="8:11" x14ac:dyDescent="0.2">
      <c r="H33" s="51"/>
      <c r="I33" s="51"/>
      <c r="J33" s="51"/>
      <c r="K33" s="51"/>
    </row>
    <row r="34" spans="8:11" x14ac:dyDescent="0.2">
      <c r="H34" s="51"/>
      <c r="I34" s="51"/>
      <c r="J34" s="51"/>
      <c r="K34" s="51"/>
    </row>
    <row r="35" spans="8:11" x14ac:dyDescent="0.2">
      <c r="H35" s="51"/>
      <c r="I35" s="51"/>
      <c r="J35" s="51"/>
      <c r="K35" s="51"/>
    </row>
    <row r="36" spans="8:11" x14ac:dyDescent="0.2">
      <c r="H36" s="51"/>
      <c r="I36" s="51"/>
      <c r="J36" s="51"/>
      <c r="K36" s="51"/>
    </row>
    <row r="37" spans="8:11" x14ac:dyDescent="0.2">
      <c r="H37" s="51"/>
      <c r="I37" s="51"/>
      <c r="J37" s="51"/>
      <c r="K37" s="51"/>
    </row>
  </sheetData>
  <autoFilter ref="A2:CB25"/>
  <mergeCells count="2">
    <mergeCell ref="H1:I1"/>
    <mergeCell ref="J1:K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"/>
  <sheetViews>
    <sheetView topLeftCell="E1" workbookViewId="0">
      <selection activeCell="F1" sqref="A1:XFD1"/>
    </sheetView>
  </sheetViews>
  <sheetFormatPr defaultRowHeight="12.75" x14ac:dyDescent="0.2"/>
  <cols>
    <col min="1" max="1" width="20.5703125" customWidth="1"/>
    <col min="2" max="2" width="11.140625" customWidth="1"/>
  </cols>
  <sheetData>
    <row r="1" spans="1:31" x14ac:dyDescent="0.2">
      <c r="A1" s="12" t="s">
        <v>15</v>
      </c>
      <c r="B1" s="12" t="s">
        <v>17</v>
      </c>
      <c r="C1" s="2" t="s">
        <v>29</v>
      </c>
      <c r="D1" s="4" t="s">
        <v>32</v>
      </c>
      <c r="E1" s="4" t="s">
        <v>34</v>
      </c>
      <c r="F1" s="4" t="s">
        <v>35</v>
      </c>
      <c r="G1" s="2" t="s">
        <v>39</v>
      </c>
      <c r="H1" s="2" t="s">
        <v>43</v>
      </c>
      <c r="I1" s="4" t="s">
        <v>47</v>
      </c>
      <c r="J1" s="4" t="s">
        <v>49</v>
      </c>
      <c r="K1" s="2" t="s">
        <v>53</v>
      </c>
      <c r="L1" s="2" t="s">
        <v>55</v>
      </c>
      <c r="M1" s="4" t="s">
        <v>56</v>
      </c>
      <c r="N1" s="2" t="s">
        <v>58</v>
      </c>
      <c r="O1" s="12" t="s">
        <v>59</v>
      </c>
      <c r="P1" s="12" t="s">
        <v>60</v>
      </c>
      <c r="Q1" s="12" t="s">
        <v>61</v>
      </c>
      <c r="R1" s="12" t="s">
        <v>62</v>
      </c>
      <c r="S1" s="12" t="s">
        <v>63</v>
      </c>
      <c r="T1" s="12" t="s">
        <v>64</v>
      </c>
      <c r="U1" s="12" t="s">
        <v>65</v>
      </c>
      <c r="V1" s="12" t="s">
        <v>66</v>
      </c>
      <c r="W1" s="12" t="s">
        <v>67</v>
      </c>
      <c r="X1" s="12" t="s">
        <v>68</v>
      </c>
      <c r="Y1" s="12" t="s">
        <v>69</v>
      </c>
      <c r="Z1" s="12" t="s">
        <v>70</v>
      </c>
      <c r="AA1" s="15" t="s">
        <v>86</v>
      </c>
      <c r="AB1" s="15" t="s">
        <v>87</v>
      </c>
      <c r="AD1" s="11"/>
      <c r="AE1" s="11"/>
    </row>
    <row r="2" spans="1:31" x14ac:dyDescent="0.2">
      <c r="A2" t="s">
        <v>130</v>
      </c>
      <c r="B2" s="17">
        <v>42951</v>
      </c>
      <c r="C2">
        <v>3</v>
      </c>
      <c r="D2">
        <v>4</v>
      </c>
      <c r="E2">
        <v>0</v>
      </c>
      <c r="F2">
        <v>0</v>
      </c>
      <c r="G2">
        <v>5</v>
      </c>
      <c r="H2" s="20"/>
      <c r="I2">
        <v>4</v>
      </c>
      <c r="J2">
        <v>5</v>
      </c>
      <c r="K2">
        <v>5</v>
      </c>
      <c r="L2">
        <v>2</v>
      </c>
      <c r="M2">
        <v>5</v>
      </c>
      <c r="N2">
        <v>4</v>
      </c>
      <c r="O2">
        <v>0</v>
      </c>
      <c r="P2">
        <v>0</v>
      </c>
      <c r="Q2">
        <v>0</v>
      </c>
      <c r="R2">
        <v>1</v>
      </c>
      <c r="S2">
        <v>2</v>
      </c>
      <c r="T2">
        <v>1</v>
      </c>
      <c r="U2">
        <v>1</v>
      </c>
      <c r="V2">
        <v>0</v>
      </c>
      <c r="W2">
        <v>1</v>
      </c>
      <c r="X2">
        <v>0</v>
      </c>
      <c r="Y2">
        <v>0</v>
      </c>
      <c r="Z2">
        <v>0</v>
      </c>
      <c r="AA2" s="21">
        <f>SUM(C2+D2+E2+G2+H2+I2+J2+K2+L2+M2+N2)</f>
        <v>37</v>
      </c>
      <c r="AB2" s="21">
        <f>SUM(O2:Z2)</f>
        <v>6</v>
      </c>
    </row>
    <row r="3" spans="1:31" x14ac:dyDescent="0.2">
      <c r="A3" t="s">
        <v>130</v>
      </c>
      <c r="B3" s="17">
        <v>43317</v>
      </c>
      <c r="C3">
        <v>3</v>
      </c>
      <c r="D3">
        <v>4</v>
      </c>
      <c r="E3">
        <v>0</v>
      </c>
      <c r="F3">
        <v>0</v>
      </c>
      <c r="G3">
        <v>4</v>
      </c>
      <c r="H3" s="50">
        <v>2</v>
      </c>
      <c r="I3" s="50">
        <v>4</v>
      </c>
      <c r="J3" s="50">
        <v>5</v>
      </c>
      <c r="K3" s="50">
        <v>5</v>
      </c>
      <c r="L3" s="50">
        <v>4</v>
      </c>
      <c r="M3" s="50">
        <v>5</v>
      </c>
      <c r="N3" s="50">
        <v>4</v>
      </c>
      <c r="O3" s="50">
        <v>0</v>
      </c>
      <c r="P3" s="50">
        <v>0</v>
      </c>
      <c r="Q3" s="50">
        <v>0</v>
      </c>
      <c r="R3" s="50">
        <v>0</v>
      </c>
      <c r="S3" s="50">
        <v>2</v>
      </c>
      <c r="T3" s="50">
        <v>1</v>
      </c>
      <c r="U3" s="50">
        <v>2</v>
      </c>
      <c r="V3" s="50">
        <v>0</v>
      </c>
      <c r="W3" s="50">
        <v>1</v>
      </c>
      <c r="X3" s="50">
        <v>0</v>
      </c>
      <c r="Y3" s="50">
        <v>1</v>
      </c>
      <c r="Z3" s="50">
        <v>1</v>
      </c>
      <c r="AA3" s="21">
        <f>SUM(C3+D3+E3+G3+H3+I3+J3+K3+L3+M3+N3)</f>
        <v>40</v>
      </c>
      <c r="AB3" s="21">
        <f>SUM(O3:Z3)</f>
        <v>8</v>
      </c>
    </row>
    <row r="4" spans="1:31" x14ac:dyDescent="0.2">
      <c r="A4" t="s">
        <v>138</v>
      </c>
      <c r="B4" s="17">
        <v>42958</v>
      </c>
      <c r="C4">
        <v>0.5</v>
      </c>
      <c r="D4">
        <v>2</v>
      </c>
      <c r="E4">
        <v>0</v>
      </c>
      <c r="F4">
        <v>0</v>
      </c>
      <c r="G4">
        <v>4</v>
      </c>
      <c r="H4" s="20"/>
      <c r="I4">
        <v>4</v>
      </c>
      <c r="J4">
        <v>5</v>
      </c>
      <c r="K4">
        <v>5</v>
      </c>
      <c r="L4">
        <v>4</v>
      </c>
      <c r="M4">
        <v>5</v>
      </c>
      <c r="N4">
        <v>5</v>
      </c>
      <c r="O4">
        <v>1</v>
      </c>
      <c r="P4">
        <v>0</v>
      </c>
      <c r="Q4">
        <v>0</v>
      </c>
      <c r="R4">
        <v>0</v>
      </c>
      <c r="S4">
        <v>0</v>
      </c>
      <c r="T4">
        <v>2</v>
      </c>
      <c r="U4">
        <v>0</v>
      </c>
      <c r="V4">
        <v>0</v>
      </c>
      <c r="W4">
        <v>2</v>
      </c>
      <c r="X4">
        <v>0</v>
      </c>
      <c r="Y4">
        <v>0</v>
      </c>
      <c r="Z4">
        <v>0</v>
      </c>
      <c r="AA4" s="21">
        <f>SUM(C4+D4+E4+G4+H4+I4+J4+K4+L4+M4+N4)</f>
        <v>34.5</v>
      </c>
      <c r="AB4" s="21">
        <f>SUM(O4:Z4)</f>
        <v>5</v>
      </c>
    </row>
    <row r="5" spans="1:31" x14ac:dyDescent="0.2">
      <c r="A5" t="s">
        <v>138</v>
      </c>
      <c r="B5" s="17">
        <v>43317</v>
      </c>
      <c r="C5">
        <v>-0.5</v>
      </c>
      <c r="D5">
        <v>3</v>
      </c>
      <c r="E5">
        <v>0</v>
      </c>
      <c r="F5">
        <v>0</v>
      </c>
      <c r="G5">
        <v>4</v>
      </c>
      <c r="H5" s="50">
        <v>2</v>
      </c>
      <c r="I5" s="50">
        <v>5</v>
      </c>
      <c r="J5" s="50">
        <v>5</v>
      </c>
      <c r="K5" s="50">
        <v>4</v>
      </c>
      <c r="L5" s="50">
        <v>4</v>
      </c>
      <c r="M5" s="50">
        <v>5</v>
      </c>
      <c r="N5" s="50">
        <v>5</v>
      </c>
      <c r="O5" s="50">
        <v>0</v>
      </c>
      <c r="P5" s="50">
        <v>0</v>
      </c>
      <c r="Q5" s="50">
        <v>0</v>
      </c>
      <c r="R5" s="50">
        <v>0</v>
      </c>
      <c r="S5" s="50">
        <v>0</v>
      </c>
      <c r="T5" s="50">
        <v>0</v>
      </c>
      <c r="U5" s="50">
        <v>0</v>
      </c>
      <c r="V5" s="50">
        <v>0</v>
      </c>
      <c r="W5" s="50">
        <v>2</v>
      </c>
      <c r="X5" s="50">
        <v>0</v>
      </c>
      <c r="Y5" s="50">
        <v>0</v>
      </c>
      <c r="Z5" s="50">
        <v>0</v>
      </c>
      <c r="AA5" s="21">
        <f>SUM(C5+D5+E5+G5+H5+I5+J5+K5+L5+M5+N5)</f>
        <v>36.5</v>
      </c>
      <c r="AB5" s="21">
        <f>SUM(O5:Z5)</f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zoomScale="85" zoomScaleNormal="85" workbookViewId="0">
      <selection activeCell="E10" sqref="E10"/>
    </sheetView>
  </sheetViews>
  <sheetFormatPr defaultRowHeight="12.75" x14ac:dyDescent="0.2"/>
  <cols>
    <col min="1" max="1" width="40.7109375" customWidth="1"/>
    <col min="2" max="2" width="36" customWidth="1"/>
    <col min="3" max="3" width="32.140625" customWidth="1"/>
    <col min="4" max="4" width="36.7109375" customWidth="1"/>
    <col min="5" max="1025" width="8.7109375" customWidth="1"/>
  </cols>
  <sheetData>
    <row r="1" spans="1:3" x14ac:dyDescent="0.2">
      <c r="A1" s="26">
        <v>2017</v>
      </c>
      <c r="B1" s="27" t="s">
        <v>193</v>
      </c>
      <c r="C1" s="29"/>
    </row>
    <row r="2" spans="1:3" x14ac:dyDescent="0.2">
      <c r="A2" s="30"/>
      <c r="B2" s="31" t="s">
        <v>207</v>
      </c>
      <c r="C2" s="33" t="s">
        <v>208</v>
      </c>
    </row>
    <row r="3" spans="1:3" x14ac:dyDescent="0.2">
      <c r="A3" s="34" t="s">
        <v>105</v>
      </c>
      <c r="B3" s="35">
        <v>37</v>
      </c>
      <c r="C3" s="37">
        <v>10</v>
      </c>
    </row>
    <row r="4" spans="1:3" x14ac:dyDescent="0.2">
      <c r="A4" s="38" t="s">
        <v>93</v>
      </c>
      <c r="B4" s="39">
        <v>28</v>
      </c>
      <c r="C4" s="41">
        <v>7</v>
      </c>
    </row>
    <row r="5" spans="1:3" x14ac:dyDescent="0.2">
      <c r="A5" s="38" t="s">
        <v>112</v>
      </c>
      <c r="B5" s="39">
        <v>18</v>
      </c>
      <c r="C5" s="41">
        <v>5</v>
      </c>
    </row>
    <row r="6" spans="1:3" x14ac:dyDescent="0.2">
      <c r="A6" s="38" t="s">
        <v>161</v>
      </c>
      <c r="B6" s="39">
        <v>29</v>
      </c>
      <c r="C6" s="41">
        <v>4</v>
      </c>
    </row>
    <row r="7" spans="1:3" x14ac:dyDescent="0.2">
      <c r="A7" s="38" t="s">
        <v>121</v>
      </c>
      <c r="B7" s="39">
        <v>36</v>
      </c>
      <c r="C7" s="41">
        <v>11</v>
      </c>
    </row>
    <row r="8" spans="1:3" x14ac:dyDescent="0.2">
      <c r="A8" s="38" t="s">
        <v>153</v>
      </c>
      <c r="B8" s="39">
        <v>8.5</v>
      </c>
      <c r="C8" s="41">
        <v>11</v>
      </c>
    </row>
    <row r="9" spans="1:3" x14ac:dyDescent="0.2">
      <c r="A9" s="38" t="s">
        <v>145</v>
      </c>
      <c r="B9" s="39">
        <v>33</v>
      </c>
      <c r="C9" s="41">
        <v>5</v>
      </c>
    </row>
    <row r="10" spans="1:3" x14ac:dyDescent="0.2">
      <c r="A10" s="38" t="s">
        <v>138</v>
      </c>
      <c r="B10" s="39">
        <v>34.5</v>
      </c>
      <c r="C10" s="41">
        <v>5</v>
      </c>
    </row>
    <row r="11" spans="1:3" x14ac:dyDescent="0.2">
      <c r="A11" s="38" t="s">
        <v>130</v>
      </c>
      <c r="B11" s="39">
        <v>37</v>
      </c>
      <c r="C11" s="41">
        <v>6</v>
      </c>
    </row>
    <row r="12" spans="1:3" x14ac:dyDescent="0.2">
      <c r="A12" s="38" t="s">
        <v>190</v>
      </c>
      <c r="B12" s="39">
        <v>26.5</v>
      </c>
      <c r="C12" s="41">
        <v>1</v>
      </c>
    </row>
    <row r="13" spans="1:3" x14ac:dyDescent="0.2">
      <c r="A13" s="38" t="s">
        <v>176</v>
      </c>
      <c r="B13" s="39">
        <v>23.5</v>
      </c>
      <c r="C13" s="41">
        <v>7</v>
      </c>
    </row>
    <row r="14" spans="1:3" x14ac:dyDescent="0.2">
      <c r="A14" s="38" t="s">
        <v>183</v>
      </c>
      <c r="B14" s="42">
        <v>31</v>
      </c>
      <c r="C14" s="44">
        <v>7</v>
      </c>
    </row>
    <row r="15" spans="1:3" ht="13.5" thickBot="1" x14ac:dyDescent="0.25">
      <c r="A15" s="45" t="s">
        <v>206</v>
      </c>
      <c r="B15" s="46">
        <v>342</v>
      </c>
      <c r="C15" s="48">
        <v>79</v>
      </c>
    </row>
    <row r="16" spans="1:3" x14ac:dyDescent="0.2">
      <c r="A16">
        <v>2018</v>
      </c>
      <c r="B16" s="27" t="s">
        <v>193</v>
      </c>
      <c r="C16" s="29"/>
    </row>
    <row r="17" spans="1:3" x14ac:dyDescent="0.2">
      <c r="B17" s="31" t="s">
        <v>207</v>
      </c>
      <c r="C17" s="33" t="s">
        <v>208</v>
      </c>
    </row>
    <row r="18" spans="1:3" x14ac:dyDescent="0.2">
      <c r="A18" s="34" t="s">
        <v>105</v>
      </c>
      <c r="B18">
        <f>Data!BW6</f>
        <v>33</v>
      </c>
      <c r="C18">
        <f>Data!BX6</f>
        <v>10</v>
      </c>
    </row>
    <row r="19" spans="1:3" x14ac:dyDescent="0.2">
      <c r="A19" s="38" t="s">
        <v>93</v>
      </c>
      <c r="B19">
        <f>Data!BW4</f>
        <v>28</v>
      </c>
      <c r="C19">
        <f>Data!BX4</f>
        <v>5</v>
      </c>
    </row>
    <row r="20" spans="1:3" x14ac:dyDescent="0.2">
      <c r="A20" s="38" t="s">
        <v>112</v>
      </c>
      <c r="B20">
        <f>Data!BW8</f>
        <v>33</v>
      </c>
      <c r="C20">
        <f>Data!BX8</f>
        <v>0</v>
      </c>
    </row>
    <row r="21" spans="1:3" x14ac:dyDescent="0.2">
      <c r="A21" s="38" t="s">
        <v>161</v>
      </c>
      <c r="B21">
        <f>Data!BW20</f>
        <v>26</v>
      </c>
      <c r="C21">
        <f>Data!BX20</f>
        <v>5</v>
      </c>
    </row>
    <row r="22" spans="1:3" x14ac:dyDescent="0.2">
      <c r="A22" s="38" t="s">
        <v>121</v>
      </c>
      <c r="B22">
        <f>Data!BW10</f>
        <v>33</v>
      </c>
      <c r="C22">
        <f>Data!BX10</f>
        <v>5</v>
      </c>
    </row>
    <row r="23" spans="1:3" x14ac:dyDescent="0.2">
      <c r="A23" s="38" t="s">
        <v>153</v>
      </c>
      <c r="B23">
        <f>Data!BW18</f>
        <v>15.5</v>
      </c>
      <c r="C23">
        <f>Data!BX18</f>
        <v>3</v>
      </c>
    </row>
    <row r="24" spans="1:3" x14ac:dyDescent="0.2">
      <c r="A24" s="38" t="s">
        <v>145</v>
      </c>
      <c r="B24">
        <f>Data!BW16</f>
        <v>34</v>
      </c>
      <c r="C24">
        <f>Data!BX16</f>
        <v>3</v>
      </c>
    </row>
    <row r="25" spans="1:3" x14ac:dyDescent="0.2">
      <c r="A25" s="38" t="s">
        <v>138</v>
      </c>
      <c r="B25">
        <f>Data!BW14</f>
        <v>36.5</v>
      </c>
      <c r="C25">
        <f>Data!BX14</f>
        <v>2</v>
      </c>
    </row>
    <row r="26" spans="1:3" x14ac:dyDescent="0.2">
      <c r="A26" s="38" t="s">
        <v>130</v>
      </c>
      <c r="B26">
        <f>Data!BW12</f>
        <v>40</v>
      </c>
      <c r="C26">
        <f>Data!BX12</f>
        <v>8</v>
      </c>
    </row>
    <row r="27" spans="1:3" x14ac:dyDescent="0.2">
      <c r="A27" s="38" t="s">
        <v>190</v>
      </c>
      <c r="B27">
        <f>Data!BW26</f>
        <v>25.5</v>
      </c>
      <c r="C27">
        <f>Data!BX26</f>
        <v>6</v>
      </c>
    </row>
    <row r="28" spans="1:3" x14ac:dyDescent="0.2">
      <c r="A28" s="38" t="s">
        <v>176</v>
      </c>
      <c r="B28">
        <f>Data!BW22</f>
        <v>22</v>
      </c>
      <c r="C28">
        <f>Data!BX22</f>
        <v>5</v>
      </c>
    </row>
    <row r="29" spans="1:3" x14ac:dyDescent="0.2">
      <c r="A29" s="38" t="s">
        <v>183</v>
      </c>
      <c r="B29">
        <f>Data!BW24</f>
        <v>27</v>
      </c>
      <c r="C29">
        <f>Data!BX24</f>
        <v>12</v>
      </c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10" zoomScale="115" zoomScaleNormal="115" workbookViewId="0"/>
  </sheetViews>
  <sheetFormatPr defaultRowHeight="12.75" x14ac:dyDescent="0.2"/>
  <cols>
    <col min="1" max="1" width="40.7109375" customWidth="1"/>
    <col min="2" max="2" width="36" customWidth="1"/>
    <col min="3" max="3" width="32.140625" customWidth="1"/>
    <col min="4" max="4" width="36.7109375" customWidth="1"/>
    <col min="5" max="1025" width="8.7109375" customWidth="1"/>
  </cols>
  <sheetData>
    <row r="1" spans="1:3" x14ac:dyDescent="0.2">
      <c r="A1" s="26"/>
      <c r="B1" s="27" t="s">
        <v>193</v>
      </c>
      <c r="C1" s="29"/>
    </row>
    <row r="2" spans="1:3" x14ac:dyDescent="0.2">
      <c r="A2" s="30"/>
      <c r="B2" s="31" t="s">
        <v>207</v>
      </c>
      <c r="C2" s="33" t="s">
        <v>208</v>
      </c>
    </row>
    <row r="3" spans="1:3" x14ac:dyDescent="0.2">
      <c r="A3" s="34" t="s">
        <v>105</v>
      </c>
      <c r="B3" s="35">
        <v>37</v>
      </c>
      <c r="C3" s="37">
        <v>10</v>
      </c>
    </row>
    <row r="4" spans="1:3" x14ac:dyDescent="0.2">
      <c r="A4" s="38" t="s">
        <v>93</v>
      </c>
      <c r="B4" s="39">
        <v>28</v>
      </c>
      <c r="C4" s="41">
        <v>7</v>
      </c>
    </row>
    <row r="5" spans="1:3" x14ac:dyDescent="0.2">
      <c r="A5" s="38" t="s">
        <v>112</v>
      </c>
      <c r="B5" s="39">
        <v>18</v>
      </c>
      <c r="C5" s="41">
        <v>5</v>
      </c>
    </row>
    <row r="6" spans="1:3" x14ac:dyDescent="0.2">
      <c r="A6" s="38" t="s">
        <v>161</v>
      </c>
      <c r="B6" s="39">
        <v>29</v>
      </c>
      <c r="C6" s="41">
        <v>4</v>
      </c>
    </row>
    <row r="7" spans="1:3" x14ac:dyDescent="0.2">
      <c r="A7" s="38" t="s">
        <v>121</v>
      </c>
      <c r="B7" s="39">
        <v>36</v>
      </c>
      <c r="C7" s="41">
        <v>11</v>
      </c>
    </row>
    <row r="8" spans="1:3" x14ac:dyDescent="0.2">
      <c r="A8" s="38" t="s">
        <v>153</v>
      </c>
      <c r="B8" s="39">
        <v>8.5</v>
      </c>
      <c r="C8" s="41">
        <v>11</v>
      </c>
    </row>
    <row r="9" spans="1:3" x14ac:dyDescent="0.2">
      <c r="A9" s="38" t="s">
        <v>145</v>
      </c>
      <c r="B9" s="39">
        <v>33</v>
      </c>
      <c r="C9" s="41">
        <v>5</v>
      </c>
    </row>
    <row r="10" spans="1:3" x14ac:dyDescent="0.2">
      <c r="A10" s="38" t="s">
        <v>138</v>
      </c>
      <c r="B10" s="39">
        <v>34.5</v>
      </c>
      <c r="C10" s="41">
        <v>5</v>
      </c>
    </row>
    <row r="11" spans="1:3" x14ac:dyDescent="0.2">
      <c r="A11" s="38" t="s">
        <v>130</v>
      </c>
      <c r="B11" s="39">
        <v>37</v>
      </c>
      <c r="C11" s="41">
        <v>6</v>
      </c>
    </row>
    <row r="12" spans="1:3" x14ac:dyDescent="0.2">
      <c r="A12" s="38" t="s">
        <v>190</v>
      </c>
      <c r="B12" s="39">
        <v>26.5</v>
      </c>
      <c r="C12" s="41">
        <v>1</v>
      </c>
    </row>
    <row r="13" spans="1:3" x14ac:dyDescent="0.2">
      <c r="A13" s="38" t="s">
        <v>176</v>
      </c>
      <c r="B13" s="39">
        <v>23.5</v>
      </c>
      <c r="C13" s="41">
        <v>7</v>
      </c>
    </row>
    <row r="14" spans="1:3" x14ac:dyDescent="0.2">
      <c r="A14" s="38" t="s">
        <v>183</v>
      </c>
      <c r="B14" s="42">
        <v>31</v>
      </c>
      <c r="C14" s="44">
        <v>7</v>
      </c>
    </row>
    <row r="15" spans="1:3" x14ac:dyDescent="0.2">
      <c r="A15" s="45" t="s">
        <v>206</v>
      </c>
      <c r="B15" s="46">
        <v>342</v>
      </c>
      <c r="C15" s="48">
        <v>79</v>
      </c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A10" zoomScaleNormal="100" workbookViewId="0">
      <selection activeCell="B4" sqref="B4"/>
    </sheetView>
  </sheetViews>
  <sheetFormatPr defaultRowHeight="12.75" x14ac:dyDescent="0.2"/>
  <cols>
    <col min="1" max="1" width="40.7109375" customWidth="1"/>
    <col min="2" max="2" width="30.42578125" customWidth="1"/>
    <col min="3" max="3" width="35.140625" customWidth="1"/>
    <col min="4" max="4" width="30.140625" customWidth="1"/>
    <col min="5" max="5" width="28.140625" customWidth="1"/>
    <col min="6" max="6" width="22.7109375" customWidth="1"/>
    <col min="7" max="7" width="22.140625" customWidth="1"/>
    <col min="8" max="8" width="20" customWidth="1"/>
    <col min="9" max="9" width="19.5703125" customWidth="1"/>
    <col min="10" max="10" width="22.85546875" customWidth="1"/>
    <col min="11" max="11" width="28.140625" customWidth="1"/>
    <col min="12" max="12" width="42.42578125" customWidth="1"/>
    <col min="13" max="13" width="19.85546875" customWidth="1"/>
    <col min="14" max="18" width="17.85546875" customWidth="1"/>
    <col min="19" max="19" width="21" customWidth="1"/>
    <col min="20" max="20" width="18" customWidth="1"/>
    <col min="21" max="21" width="9.85546875" customWidth="1"/>
    <col min="22" max="22" width="12.28515625" customWidth="1"/>
    <col min="23" max="23" width="17.28515625" customWidth="1"/>
    <col min="24" max="24" width="12.5703125" customWidth="1"/>
    <col min="25" max="25" width="11.140625" customWidth="1"/>
    <col min="26" max="31" width="19.85546875" customWidth="1"/>
    <col min="32" max="32" width="22.7109375" customWidth="1"/>
    <col min="33" max="33" width="9.85546875" customWidth="1"/>
    <col min="34" max="34" width="14.42578125" customWidth="1"/>
    <col min="35" max="35" width="14.85546875" customWidth="1"/>
    <col min="36" max="36" width="12.28515625" customWidth="1"/>
    <col min="37" max="37" width="12.42578125" customWidth="1"/>
    <col min="38" max="38" width="22.140625" customWidth="1"/>
    <col min="39" max="39" width="9.85546875" customWidth="1"/>
    <col min="40" max="40" width="14.42578125" customWidth="1"/>
    <col min="41" max="41" width="14.85546875" customWidth="1"/>
    <col min="42" max="42" width="12.28515625" customWidth="1"/>
    <col min="43" max="43" width="12.42578125" customWidth="1"/>
    <col min="44" max="44" width="20" customWidth="1"/>
    <col min="45" max="45" width="9.85546875" customWidth="1"/>
    <col min="46" max="46" width="14.42578125" customWidth="1"/>
    <col min="47" max="47" width="14.85546875" customWidth="1"/>
    <col min="48" max="48" width="12.28515625" customWidth="1"/>
    <col min="49" max="49" width="12.42578125" customWidth="1"/>
    <col min="50" max="50" width="19.5703125" customWidth="1"/>
    <col min="51" max="51" width="9.85546875" customWidth="1"/>
    <col min="52" max="52" width="14.42578125" customWidth="1"/>
    <col min="53" max="53" width="14.85546875" customWidth="1"/>
    <col min="54" max="54" width="12.28515625" customWidth="1"/>
    <col min="55" max="55" width="12.42578125" customWidth="1"/>
    <col min="56" max="56" width="19.85546875" customWidth="1"/>
    <col min="57" max="57" width="9.85546875" customWidth="1"/>
    <col min="58" max="58" width="14.42578125" customWidth="1"/>
    <col min="59" max="59" width="14.85546875" customWidth="1"/>
    <col min="60" max="60" width="12.28515625" customWidth="1"/>
    <col min="61" max="61" width="12.42578125" customWidth="1"/>
    <col min="62" max="62" width="28.140625" customWidth="1"/>
    <col min="63" max="63" width="9.85546875" customWidth="1"/>
    <col min="64" max="64" width="14.42578125" customWidth="1"/>
    <col min="65" max="65" width="14.85546875" customWidth="1"/>
    <col min="66" max="66" width="12.28515625" customWidth="1"/>
    <col min="67" max="67" width="12.42578125" customWidth="1"/>
    <col min="68" max="68" width="42.42578125" customWidth="1"/>
    <col min="69" max="69" width="9.85546875" customWidth="1"/>
    <col min="70" max="70" width="14.42578125" customWidth="1"/>
    <col min="71" max="71" width="14.85546875" customWidth="1"/>
    <col min="72" max="72" width="12.28515625" customWidth="1"/>
    <col min="73" max="73" width="12.42578125" customWidth="1"/>
    <col min="74" max="74" width="18.5703125" customWidth="1"/>
    <col min="75" max="75" width="9.85546875" customWidth="1"/>
    <col min="76" max="76" width="14.42578125" customWidth="1"/>
    <col min="77" max="77" width="14.85546875" customWidth="1"/>
    <col min="78" max="78" width="12.28515625" customWidth="1"/>
    <col min="79" max="79" width="12.42578125" customWidth="1"/>
    <col min="80" max="80" width="17.42578125" customWidth="1"/>
    <col min="81" max="81" width="9.85546875" customWidth="1"/>
    <col min="82" max="82" width="14.42578125" customWidth="1"/>
    <col min="83" max="83" width="14.85546875" customWidth="1"/>
    <col min="84" max="84" width="12.28515625" customWidth="1"/>
    <col min="85" max="85" width="12.42578125" customWidth="1"/>
    <col min="86" max="86" width="12.7109375" customWidth="1"/>
    <col min="87" max="87" width="9.85546875" customWidth="1"/>
    <col min="88" max="88" width="14.42578125" customWidth="1"/>
    <col min="89" max="89" width="14.85546875" customWidth="1"/>
    <col min="90" max="90" width="12.28515625" customWidth="1"/>
    <col min="91" max="91" width="12.42578125" customWidth="1"/>
    <col min="92" max="92" width="26.85546875" customWidth="1"/>
    <col min="93" max="93" width="9.85546875" customWidth="1"/>
    <col min="94" max="94" width="14.42578125" customWidth="1"/>
    <col min="95" max="95" width="14.85546875" customWidth="1"/>
    <col min="96" max="96" width="12.28515625" customWidth="1"/>
    <col min="97" max="97" width="12.42578125" customWidth="1"/>
    <col min="98" max="98" width="17.85546875" customWidth="1"/>
    <col min="99" max="99" width="9.85546875" customWidth="1"/>
    <col min="100" max="100" width="14.42578125" customWidth="1"/>
    <col min="101" max="101" width="14.85546875" customWidth="1"/>
    <col min="102" max="102" width="12.28515625" customWidth="1"/>
    <col min="103" max="103" width="12.42578125" customWidth="1"/>
    <col min="104" max="104" width="21" customWidth="1"/>
    <col min="105" max="105" width="9.85546875" customWidth="1"/>
    <col min="106" max="106" width="14.42578125" customWidth="1"/>
    <col min="107" max="107" width="14.85546875" customWidth="1"/>
    <col min="108" max="108" width="12.28515625" customWidth="1"/>
    <col min="109" max="109" width="12.42578125" customWidth="1"/>
    <col min="110" max="110" width="18" customWidth="1"/>
    <col min="111" max="111" width="9.85546875" customWidth="1"/>
    <col min="112" max="112" width="14.42578125" customWidth="1"/>
    <col min="113" max="113" width="14.85546875" customWidth="1"/>
    <col min="114" max="114" width="12.28515625" customWidth="1"/>
    <col min="115" max="115" width="12.42578125" customWidth="1"/>
    <col min="116" max="116" width="12.7109375" customWidth="1"/>
    <col min="117" max="117" width="9.85546875" customWidth="1"/>
    <col min="118" max="118" width="14.42578125" customWidth="1"/>
    <col min="119" max="119" width="14.85546875" customWidth="1"/>
    <col min="120" max="120" width="12.28515625" customWidth="1"/>
    <col min="121" max="121" width="12.42578125" customWidth="1"/>
    <col min="122" max="122" width="12.7109375" customWidth="1"/>
    <col min="123" max="123" width="9.85546875" customWidth="1"/>
    <col min="124" max="124" width="14.42578125" customWidth="1"/>
    <col min="125" max="125" width="14.85546875" customWidth="1"/>
    <col min="126" max="126" width="12.28515625" customWidth="1"/>
    <col min="127" max="127" width="12.42578125" customWidth="1"/>
    <col min="128" max="128" width="17.28515625" customWidth="1"/>
    <col min="129" max="129" width="9.85546875" customWidth="1"/>
    <col min="130" max="130" width="14.42578125" customWidth="1"/>
    <col min="131" max="131" width="14.85546875" customWidth="1"/>
    <col min="132" max="132" width="12.28515625" customWidth="1"/>
    <col min="133" max="133" width="12.42578125" customWidth="1"/>
    <col min="134" max="134" width="12.7109375" customWidth="1"/>
    <col min="135" max="135" width="9.85546875" customWidth="1"/>
    <col min="136" max="136" width="14.42578125" customWidth="1"/>
    <col min="137" max="137" width="14.85546875" customWidth="1"/>
    <col min="138" max="138" width="12.28515625" customWidth="1"/>
    <col min="139" max="139" width="12.42578125" customWidth="1"/>
    <col min="140" max="140" width="12.7109375" customWidth="1"/>
    <col min="141" max="141" width="9.85546875" customWidth="1"/>
    <col min="142" max="142" width="14.42578125" customWidth="1"/>
    <col min="143" max="143" width="14.85546875" customWidth="1"/>
    <col min="144" max="144" width="12.28515625" customWidth="1"/>
    <col min="145" max="145" width="12.42578125" customWidth="1"/>
    <col min="146" max="146" width="36" customWidth="1"/>
    <col min="147" max="147" width="9.85546875" customWidth="1"/>
    <col min="148" max="148" width="14.42578125" customWidth="1"/>
    <col min="149" max="149" width="14.85546875" customWidth="1"/>
    <col min="150" max="150" width="12.28515625" customWidth="1"/>
    <col min="151" max="151" width="12.42578125" customWidth="1"/>
    <col min="152" max="152" width="32.140625" customWidth="1"/>
    <col min="153" max="153" width="9.85546875" customWidth="1"/>
    <col min="154" max="154" width="14.42578125" customWidth="1"/>
    <col min="155" max="155" width="14.85546875" customWidth="1"/>
    <col min="156" max="156" width="12.28515625" customWidth="1"/>
    <col min="157" max="157" width="12.42578125" customWidth="1"/>
    <col min="158" max="158" width="16.7109375" customWidth="1"/>
    <col min="159" max="159" width="9.85546875" customWidth="1"/>
    <col min="160" max="160" width="14.42578125" customWidth="1"/>
    <col min="161" max="161" width="14.85546875" customWidth="1"/>
    <col min="162" max="162" width="12.28515625" customWidth="1"/>
    <col min="163" max="163" width="12.42578125" customWidth="1"/>
    <col min="164" max="164" width="20.5703125" customWidth="1"/>
    <col min="165" max="165" width="9.85546875" customWidth="1"/>
    <col min="166" max="166" width="14.42578125" customWidth="1"/>
    <col min="167" max="167" width="14.85546875" customWidth="1"/>
    <col min="168" max="168" width="12.28515625" customWidth="1"/>
    <col min="169" max="169" width="12.42578125" customWidth="1"/>
    <col min="170" max="170" width="12.7109375" customWidth="1"/>
    <col min="171" max="171" width="9.85546875" customWidth="1"/>
    <col min="172" max="172" width="14.42578125" customWidth="1"/>
    <col min="173" max="173" width="14.85546875" customWidth="1"/>
    <col min="174" max="174" width="12.28515625" customWidth="1"/>
    <col min="175" max="175" width="12.42578125" customWidth="1"/>
    <col min="176" max="176" width="19.85546875" customWidth="1"/>
    <col min="177" max="177" width="9.85546875" customWidth="1"/>
    <col min="178" max="178" width="14.42578125" customWidth="1"/>
    <col min="179" max="179" width="14.85546875" customWidth="1"/>
    <col min="180" max="180" width="12.28515625" customWidth="1"/>
    <col min="181" max="181" width="12.42578125" customWidth="1"/>
    <col min="182" max="182" width="34.85546875" customWidth="1"/>
    <col min="183" max="183" width="27.28515625" customWidth="1"/>
    <col min="184" max="184" width="39.5703125" customWidth="1"/>
    <col min="185" max="185" width="34.5703125" customWidth="1"/>
    <col min="186" max="186" width="32.5703125" customWidth="1"/>
    <col min="187" max="187" width="27.140625" customWidth="1"/>
    <col min="188" max="188" width="26.5703125" customWidth="1"/>
    <col min="189" max="189" width="24.42578125" customWidth="1"/>
    <col min="190" max="190" width="24" customWidth="1"/>
    <col min="191" max="191" width="24.28515625" customWidth="1"/>
    <col min="192" max="192" width="32.5703125" customWidth="1"/>
    <col min="193" max="193" width="46.85546875" customWidth="1"/>
    <col min="194" max="194" width="23" customWidth="1"/>
    <col min="195" max="195" width="21.85546875" customWidth="1"/>
    <col min="196" max="196" width="17" customWidth="1"/>
    <col min="197" max="197" width="31.28515625" customWidth="1"/>
    <col min="198" max="198" width="22.28515625" customWidth="1"/>
    <col min="199" max="199" width="25.5703125" customWidth="1"/>
    <col min="200" max="200" width="22.42578125" customWidth="1"/>
    <col min="201" max="201" width="14.28515625" customWidth="1"/>
    <col min="202" max="202" width="16.7109375" customWidth="1"/>
    <col min="203" max="203" width="21.7109375" customWidth="1"/>
    <col min="204" max="204" width="17" customWidth="1"/>
    <col min="205" max="205" width="15.5703125" customWidth="1"/>
    <col min="206" max="206" width="40.42578125" customWidth="1"/>
    <col min="207" max="207" width="36.5703125" customWidth="1"/>
    <col min="208" max="208" width="21.140625" customWidth="1"/>
    <col min="209" max="209" width="25" customWidth="1"/>
    <col min="210" max="210" width="16.28515625" customWidth="1"/>
    <col min="211" max="211" width="24.28515625" customWidth="1"/>
    <col min="212" max="1025" width="8.7109375" customWidth="1"/>
  </cols>
  <sheetData>
    <row r="1" spans="1:13" x14ac:dyDescent="0.2">
      <c r="A1" s="26"/>
      <c r="B1" s="27" t="s">
        <v>193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x14ac:dyDescent="0.2">
      <c r="A2" s="30" t="s">
        <v>15</v>
      </c>
      <c r="B2" s="31" t="s">
        <v>194</v>
      </c>
      <c r="C2" s="32" t="s">
        <v>195</v>
      </c>
      <c r="D2" s="32" t="s">
        <v>196</v>
      </c>
      <c r="E2" s="32" t="s">
        <v>197</v>
      </c>
      <c r="F2" s="32" t="s">
        <v>198</v>
      </c>
      <c r="G2" s="32" t="s">
        <v>199</v>
      </c>
      <c r="H2" s="32" t="s">
        <v>200</v>
      </c>
      <c r="I2" s="32" t="s">
        <v>201</v>
      </c>
      <c r="J2" s="32" t="s">
        <v>202</v>
      </c>
      <c r="K2" s="32" t="s">
        <v>203</v>
      </c>
      <c r="L2" s="32" t="s">
        <v>204</v>
      </c>
      <c r="M2" s="33" t="s">
        <v>205</v>
      </c>
    </row>
    <row r="3" spans="1:13" x14ac:dyDescent="0.2">
      <c r="A3" s="34" t="s">
        <v>190</v>
      </c>
      <c r="B3" s="35">
        <v>2.5</v>
      </c>
      <c r="C3" s="36">
        <v>0</v>
      </c>
      <c r="D3" s="36">
        <v>0</v>
      </c>
      <c r="E3" s="36">
        <v>0</v>
      </c>
      <c r="F3" s="36">
        <v>5</v>
      </c>
      <c r="G3" s="36">
        <v>4</v>
      </c>
      <c r="H3" s="36">
        <v>5</v>
      </c>
      <c r="I3" s="36">
        <v>0</v>
      </c>
      <c r="J3" s="36">
        <v>1</v>
      </c>
      <c r="K3" s="36">
        <v>5</v>
      </c>
      <c r="L3" s="36">
        <v>5</v>
      </c>
      <c r="M3" s="37">
        <v>0</v>
      </c>
    </row>
    <row r="4" spans="1:13" x14ac:dyDescent="0.2">
      <c r="A4" s="38" t="s">
        <v>176</v>
      </c>
      <c r="B4" s="39">
        <v>0.5</v>
      </c>
      <c r="C4" s="40">
        <v>1</v>
      </c>
      <c r="D4" s="40">
        <v>0</v>
      </c>
      <c r="E4" s="40">
        <v>0</v>
      </c>
      <c r="F4" s="40">
        <v>4</v>
      </c>
      <c r="G4" s="40">
        <v>5</v>
      </c>
      <c r="H4" s="40">
        <v>4</v>
      </c>
      <c r="I4" s="40">
        <v>0</v>
      </c>
      <c r="J4" s="40">
        <v>1</v>
      </c>
      <c r="K4" s="40">
        <v>5</v>
      </c>
      <c r="L4" s="40">
        <v>2</v>
      </c>
      <c r="M4" s="41">
        <v>0</v>
      </c>
    </row>
    <row r="5" spans="1:13" x14ac:dyDescent="0.2">
      <c r="A5" s="38" t="s">
        <v>183</v>
      </c>
      <c r="B5" s="42">
        <v>2</v>
      </c>
      <c r="C5" s="43">
        <v>1</v>
      </c>
      <c r="D5" s="43">
        <v>1</v>
      </c>
      <c r="E5" s="43">
        <v>0</v>
      </c>
      <c r="F5" s="43">
        <v>5</v>
      </c>
      <c r="G5" s="43">
        <v>4</v>
      </c>
      <c r="H5" s="43">
        <v>5</v>
      </c>
      <c r="I5" s="43">
        <v>0</v>
      </c>
      <c r="J5" s="43">
        <v>1</v>
      </c>
      <c r="K5" s="43">
        <v>5</v>
      </c>
      <c r="L5" s="43">
        <v>2</v>
      </c>
      <c r="M5" s="44">
        <v>2</v>
      </c>
    </row>
    <row r="6" spans="1:13" x14ac:dyDescent="0.2">
      <c r="A6" s="45" t="s">
        <v>206</v>
      </c>
      <c r="B6" s="46">
        <v>5</v>
      </c>
      <c r="C6" s="47">
        <v>2</v>
      </c>
      <c r="D6" s="47">
        <v>1</v>
      </c>
      <c r="E6" s="47">
        <v>0</v>
      </c>
      <c r="F6" s="47">
        <v>14</v>
      </c>
      <c r="G6" s="47">
        <v>13</v>
      </c>
      <c r="H6" s="47">
        <v>14</v>
      </c>
      <c r="I6" s="47">
        <v>0</v>
      </c>
      <c r="J6" s="47">
        <v>3</v>
      </c>
      <c r="K6" s="47">
        <v>15</v>
      </c>
      <c r="L6" s="47">
        <v>9</v>
      </c>
      <c r="M6" s="48">
        <v>2</v>
      </c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V55"/>
  <sheetViews>
    <sheetView zoomScaleNormal="100" workbookViewId="0">
      <selection activeCell="A45" sqref="A45:XFD50"/>
    </sheetView>
  </sheetViews>
  <sheetFormatPr defaultRowHeight="12.75" x14ac:dyDescent="0.2"/>
  <cols>
    <col min="1" max="1" width="23.42578125" customWidth="1"/>
    <col min="2" max="2" width="35.140625" customWidth="1"/>
    <col min="3" max="3" width="30.140625" customWidth="1"/>
    <col min="4" max="4" width="28.140625" customWidth="1"/>
    <col min="5" max="5" width="22.7109375" customWidth="1"/>
    <col min="6" max="6" width="21.5703125" customWidth="1"/>
    <col min="7" max="7" width="22.140625" customWidth="1"/>
    <col min="8" max="8" width="20" customWidth="1"/>
    <col min="9" max="9" width="19.5703125" customWidth="1"/>
    <col min="10" max="10" width="19.85546875" customWidth="1"/>
    <col min="11" max="11" width="28.140625" customWidth="1"/>
    <col min="12" max="12" width="42.42578125" customWidth="1"/>
    <col min="13" max="13" width="36" customWidth="1"/>
    <col min="14" max="14" width="16.7109375" customWidth="1"/>
    <col min="15" max="15" width="20.5703125" customWidth="1"/>
    <col min="16" max="16" width="11.85546875" customWidth="1"/>
    <col min="17" max="17" width="32.140625" customWidth="1"/>
    <col min="18" max="20" width="19.85546875" customWidth="1"/>
    <col min="21" max="21" width="2" customWidth="1"/>
    <col min="22" max="22" width="28.140625" customWidth="1"/>
    <col min="23" max="23" width="2" customWidth="1"/>
    <col min="24" max="24" width="42.42578125" customWidth="1"/>
    <col min="25" max="25" width="2" customWidth="1"/>
    <col min="26" max="26" width="36" customWidth="1"/>
    <col min="27" max="27" width="3" customWidth="1"/>
    <col min="28" max="28" width="16.7109375" customWidth="1"/>
    <col min="29" max="29" width="3" customWidth="1"/>
    <col min="30" max="30" width="20.5703125" customWidth="1"/>
    <col min="31" max="31" width="3" customWidth="1"/>
    <col min="32" max="32" width="11.85546875" customWidth="1"/>
    <col min="33" max="33" width="3" customWidth="1"/>
    <col min="34" max="34" width="19.85546875" customWidth="1"/>
    <col min="35" max="35" width="3" customWidth="1"/>
    <col min="36" max="36" width="34.85546875" customWidth="1"/>
    <col min="37" max="37" width="39.5703125" customWidth="1"/>
    <col min="38" max="38" width="34.5703125" customWidth="1"/>
    <col min="39" max="39" width="32.5703125" customWidth="1"/>
    <col min="40" max="40" width="27.140625" customWidth="1"/>
    <col min="41" max="41" width="26" customWidth="1"/>
    <col min="42" max="42" width="26.5703125" customWidth="1"/>
    <col min="43" max="43" width="24.42578125" customWidth="1"/>
    <col min="44" max="44" width="24" customWidth="1"/>
    <col min="45" max="45" width="24.28515625" customWidth="1"/>
    <col min="46" max="46" width="32.5703125" bestFit="1" customWidth="1"/>
    <col min="47" max="47" width="46.85546875" bestFit="1" customWidth="1"/>
    <col min="48" max="48" width="40.42578125" bestFit="1" customWidth="1"/>
    <col min="49" max="49" width="21.140625" customWidth="1"/>
    <col min="50" max="50" width="25" customWidth="1"/>
    <col min="51" max="51" width="16.28515625" customWidth="1"/>
    <col min="52" max="52" width="24.28515625" bestFit="1" customWidth="1"/>
    <col min="53" max="53" width="25" bestFit="1" customWidth="1"/>
    <col min="54" max="54" width="16.28515625" bestFit="1" customWidth="1"/>
    <col min="55" max="55" width="24.28515625" bestFit="1" customWidth="1"/>
  </cols>
  <sheetData>
    <row r="3" spans="1:13" x14ac:dyDescent="0.2">
      <c r="A3" s="52" t="s">
        <v>226</v>
      </c>
      <c r="B3" t="s">
        <v>231</v>
      </c>
      <c r="C3" t="s">
        <v>230</v>
      </c>
      <c r="D3" t="s">
        <v>233</v>
      </c>
      <c r="E3" t="s">
        <v>228</v>
      </c>
      <c r="F3" t="s">
        <v>229</v>
      </c>
      <c r="G3" t="s">
        <v>232</v>
      </c>
      <c r="H3" t="s">
        <v>234</v>
      </c>
      <c r="I3" t="s">
        <v>236</v>
      </c>
      <c r="J3" t="s">
        <v>235</v>
      </c>
      <c r="K3" t="s">
        <v>237</v>
      </c>
      <c r="L3" t="s">
        <v>238</v>
      </c>
      <c r="M3" t="s">
        <v>239</v>
      </c>
    </row>
    <row r="4" spans="1:13" x14ac:dyDescent="0.2">
      <c r="A4" s="56" t="s">
        <v>145</v>
      </c>
      <c r="B4" s="53">
        <v>5</v>
      </c>
      <c r="C4" s="53">
        <v>0</v>
      </c>
      <c r="D4" s="53">
        <v>4</v>
      </c>
      <c r="E4" s="53">
        <v>0</v>
      </c>
      <c r="F4" s="53">
        <v>0</v>
      </c>
      <c r="G4" s="53">
        <v>10</v>
      </c>
      <c r="H4" s="53">
        <v>4</v>
      </c>
      <c r="I4" s="53">
        <v>10</v>
      </c>
      <c r="J4" s="53">
        <v>9</v>
      </c>
      <c r="K4" s="53">
        <v>2</v>
      </c>
      <c r="L4" s="53">
        <v>10</v>
      </c>
      <c r="M4" s="53">
        <v>10</v>
      </c>
    </row>
    <row r="5" spans="1:13" x14ac:dyDescent="0.2">
      <c r="A5" s="57">
        <v>42958</v>
      </c>
      <c r="B5" s="53">
        <v>2</v>
      </c>
      <c r="C5" s="53">
        <v>0</v>
      </c>
      <c r="D5" s="53">
        <v>2</v>
      </c>
      <c r="E5" s="53">
        <v>0</v>
      </c>
      <c r="F5" s="53">
        <v>0</v>
      </c>
      <c r="G5" s="53">
        <v>5</v>
      </c>
      <c r="H5" s="53">
        <v>2</v>
      </c>
      <c r="I5" s="53">
        <v>5</v>
      </c>
      <c r="J5" s="53">
        <v>4</v>
      </c>
      <c r="K5" s="53">
        <v>0</v>
      </c>
      <c r="L5" s="53">
        <v>5</v>
      </c>
      <c r="M5" s="53">
        <v>5</v>
      </c>
    </row>
    <row r="6" spans="1:13" x14ac:dyDescent="0.2">
      <c r="A6" s="57">
        <v>43329</v>
      </c>
      <c r="B6" s="53">
        <v>3</v>
      </c>
      <c r="C6" s="53">
        <v>0</v>
      </c>
      <c r="D6" s="53">
        <v>2</v>
      </c>
      <c r="E6" s="53">
        <v>0</v>
      </c>
      <c r="F6" s="53">
        <v>0</v>
      </c>
      <c r="G6" s="53">
        <v>5</v>
      </c>
      <c r="H6" s="53">
        <v>2</v>
      </c>
      <c r="I6" s="53">
        <v>5</v>
      </c>
      <c r="J6" s="53">
        <v>5</v>
      </c>
      <c r="K6" s="53">
        <v>2</v>
      </c>
      <c r="L6" s="53">
        <v>5</v>
      </c>
      <c r="M6" s="53">
        <v>5</v>
      </c>
    </row>
    <row r="7" spans="1:13" x14ac:dyDescent="0.2">
      <c r="A7" s="56" t="s">
        <v>227</v>
      </c>
      <c r="B7" s="53">
        <v>5</v>
      </c>
      <c r="C7" s="53">
        <v>0</v>
      </c>
      <c r="D7" s="53">
        <v>4</v>
      </c>
      <c r="E7" s="53">
        <v>0</v>
      </c>
      <c r="F7" s="53">
        <v>0</v>
      </c>
      <c r="G7" s="53">
        <v>10</v>
      </c>
      <c r="H7" s="53">
        <v>4</v>
      </c>
      <c r="I7" s="53">
        <v>10</v>
      </c>
      <c r="J7" s="53">
        <v>9</v>
      </c>
      <c r="K7" s="53">
        <v>2</v>
      </c>
      <c r="L7" s="53">
        <v>10</v>
      </c>
      <c r="M7" s="53">
        <v>10</v>
      </c>
    </row>
    <row r="42" spans="3:74" x14ac:dyDescent="0.2">
      <c r="C42" s="51"/>
      <c r="D42" s="51"/>
      <c r="E42" s="51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Q42" s="21"/>
      <c r="BR42" s="21"/>
      <c r="BS42" s="19"/>
      <c r="BV42" s="19"/>
    </row>
    <row r="43" spans="3:74" x14ac:dyDescent="0.2">
      <c r="C43" s="51"/>
      <c r="D43" s="51"/>
      <c r="E43" s="61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21"/>
      <c r="BR43" s="21"/>
      <c r="BS43" s="19"/>
      <c r="BV43" s="19"/>
    </row>
    <row r="52" spans="1:18" x14ac:dyDescent="0.2">
      <c r="A52" s="56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</row>
    <row r="53" spans="1:18" x14ac:dyDescent="0.2">
      <c r="A53" s="57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</row>
    <row r="54" spans="1:18" x14ac:dyDescent="0.2">
      <c r="A54" s="57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</row>
    <row r="55" spans="1:18" x14ac:dyDescent="0.2">
      <c r="A55" s="56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</row>
  </sheetData>
  <pageMargins left="0.7" right="0.7" top="0.75" bottom="0.75" header="0.3" footer="0.3"/>
  <pageSetup paperSize="9" orientation="portrait" horizontalDpi="0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9"/>
  <sheetViews>
    <sheetView topLeftCell="A3" workbookViewId="0">
      <selection activeCell="B40" sqref="B40"/>
    </sheetView>
  </sheetViews>
  <sheetFormatPr defaultRowHeight="12.75" x14ac:dyDescent="0.2"/>
  <cols>
    <col min="1" max="1" width="14.42578125" customWidth="1"/>
    <col min="2" max="2" width="30.42578125" bestFit="1" customWidth="1"/>
    <col min="3" max="3" width="21.5703125" customWidth="1"/>
    <col min="4" max="4" width="35.140625" bestFit="1" customWidth="1"/>
    <col min="5" max="5" width="30.140625" bestFit="1" customWidth="1"/>
    <col min="6" max="6" width="28.140625" bestFit="1" customWidth="1"/>
    <col min="7" max="7" width="22.7109375" bestFit="1" customWidth="1"/>
    <col min="8" max="8" width="22.140625" bestFit="1" customWidth="1"/>
    <col min="9" max="9" width="20" bestFit="1" customWidth="1"/>
    <col min="10" max="10" width="19.5703125" customWidth="1"/>
    <col min="11" max="11" width="19.85546875" customWidth="1"/>
    <col min="12" max="12" width="28.140625" customWidth="1"/>
    <col min="13" max="14" width="42.42578125" bestFit="1" customWidth="1"/>
    <col min="15" max="15" width="17.42578125" bestFit="1" customWidth="1"/>
    <col min="16" max="16" width="12.5703125" bestFit="1" customWidth="1"/>
    <col min="17" max="17" width="26.85546875" bestFit="1" customWidth="1"/>
    <col min="18" max="18" width="17.85546875" bestFit="1" customWidth="1"/>
    <col min="19" max="19" width="21" bestFit="1" customWidth="1"/>
    <col min="20" max="20" width="18" bestFit="1" customWidth="1"/>
  </cols>
  <sheetData>
    <row r="3" spans="1:13" x14ac:dyDescent="0.2">
      <c r="A3" s="52" t="s">
        <v>226</v>
      </c>
      <c r="B3" t="s">
        <v>231</v>
      </c>
      <c r="C3" t="s">
        <v>233</v>
      </c>
      <c r="D3" t="s">
        <v>230</v>
      </c>
      <c r="E3" t="s">
        <v>228</v>
      </c>
      <c r="F3" t="s">
        <v>229</v>
      </c>
      <c r="G3" t="s">
        <v>232</v>
      </c>
      <c r="H3" t="s">
        <v>234</v>
      </c>
      <c r="I3" t="s">
        <v>236</v>
      </c>
      <c r="J3" t="s">
        <v>235</v>
      </c>
      <c r="K3" t="s">
        <v>237</v>
      </c>
      <c r="L3" t="s">
        <v>238</v>
      </c>
      <c r="M3" t="s">
        <v>239</v>
      </c>
    </row>
    <row r="4" spans="1:13" x14ac:dyDescent="0.2">
      <c r="A4" s="56" t="s">
        <v>105</v>
      </c>
      <c r="B4" s="53">
        <v>4</v>
      </c>
      <c r="C4" s="53">
        <v>2</v>
      </c>
      <c r="D4" s="53">
        <v>3</v>
      </c>
      <c r="E4" s="53">
        <v>0</v>
      </c>
      <c r="F4" s="53">
        <v>2</v>
      </c>
      <c r="G4" s="53">
        <v>9</v>
      </c>
      <c r="H4" s="53">
        <v>10</v>
      </c>
      <c r="I4" s="53">
        <v>8</v>
      </c>
      <c r="J4" s="53">
        <v>10</v>
      </c>
      <c r="K4" s="53">
        <v>8</v>
      </c>
      <c r="L4" s="53">
        <v>10</v>
      </c>
      <c r="M4" s="53">
        <v>2</v>
      </c>
    </row>
    <row r="5" spans="1:13" x14ac:dyDescent="0.2">
      <c r="A5" s="57">
        <v>42944</v>
      </c>
      <c r="B5" s="53">
        <v>2</v>
      </c>
      <c r="C5" s="53"/>
      <c r="D5" s="53">
        <v>2</v>
      </c>
      <c r="E5" s="53">
        <v>0</v>
      </c>
      <c r="F5" s="53">
        <v>1</v>
      </c>
      <c r="G5" s="53">
        <v>4</v>
      </c>
      <c r="H5" s="53">
        <v>5</v>
      </c>
      <c r="I5" s="53">
        <v>4</v>
      </c>
      <c r="J5" s="53">
        <v>5</v>
      </c>
      <c r="K5" s="53">
        <v>4</v>
      </c>
      <c r="L5" s="53">
        <v>5</v>
      </c>
      <c r="M5" s="53">
        <v>2</v>
      </c>
    </row>
    <row r="6" spans="1:13" x14ac:dyDescent="0.2">
      <c r="A6" s="60">
        <v>2</v>
      </c>
      <c r="B6" s="53">
        <v>2</v>
      </c>
      <c r="C6" s="53"/>
      <c r="D6" s="53">
        <v>2</v>
      </c>
      <c r="E6" s="53">
        <v>0</v>
      </c>
      <c r="F6" s="53">
        <v>1</v>
      </c>
      <c r="G6" s="53">
        <v>4</v>
      </c>
      <c r="H6" s="53">
        <v>5</v>
      </c>
      <c r="I6" s="53">
        <v>4</v>
      </c>
      <c r="J6" s="53">
        <v>5</v>
      </c>
      <c r="K6" s="53">
        <v>4</v>
      </c>
      <c r="L6" s="53">
        <v>5</v>
      </c>
      <c r="M6" s="53">
        <v>2</v>
      </c>
    </row>
    <row r="7" spans="1:13" x14ac:dyDescent="0.2">
      <c r="A7" s="57">
        <v>43315</v>
      </c>
      <c r="B7" s="53">
        <v>2</v>
      </c>
      <c r="C7" s="53">
        <v>2</v>
      </c>
      <c r="D7" s="53">
        <v>1</v>
      </c>
      <c r="E7" s="53">
        <v>0</v>
      </c>
      <c r="F7" s="53">
        <v>1</v>
      </c>
      <c r="G7" s="53">
        <v>5</v>
      </c>
      <c r="H7" s="53">
        <v>5</v>
      </c>
      <c r="I7" s="53">
        <v>4</v>
      </c>
      <c r="J7" s="53">
        <v>5</v>
      </c>
      <c r="K7" s="53">
        <v>4</v>
      </c>
      <c r="L7" s="53">
        <v>5</v>
      </c>
      <c r="M7" s="53">
        <v>0</v>
      </c>
    </row>
    <row r="8" spans="1:13" x14ac:dyDescent="0.2">
      <c r="A8" s="60">
        <v>2</v>
      </c>
      <c r="B8" s="53">
        <v>2</v>
      </c>
      <c r="C8" s="53">
        <v>2</v>
      </c>
      <c r="D8" s="53">
        <v>1</v>
      </c>
      <c r="E8" s="53">
        <v>0</v>
      </c>
      <c r="F8" s="53">
        <v>1</v>
      </c>
      <c r="G8" s="53">
        <v>5</v>
      </c>
      <c r="H8" s="53">
        <v>5</v>
      </c>
      <c r="I8" s="53">
        <v>4</v>
      </c>
      <c r="J8" s="53">
        <v>5</v>
      </c>
      <c r="K8" s="53">
        <v>4</v>
      </c>
      <c r="L8" s="53">
        <v>5</v>
      </c>
      <c r="M8" s="53">
        <v>0</v>
      </c>
    </row>
    <row r="9" spans="1:13" x14ac:dyDescent="0.2">
      <c r="A9" s="56" t="s">
        <v>93</v>
      </c>
      <c r="B9" s="53">
        <v>5</v>
      </c>
      <c r="C9" s="53">
        <v>2</v>
      </c>
      <c r="D9" s="53">
        <v>3</v>
      </c>
      <c r="E9" s="53">
        <v>0</v>
      </c>
      <c r="F9" s="53">
        <v>0</v>
      </c>
      <c r="G9" s="53">
        <v>9</v>
      </c>
      <c r="H9" s="53">
        <v>8</v>
      </c>
      <c r="I9" s="53">
        <v>10</v>
      </c>
      <c r="J9" s="53">
        <v>8</v>
      </c>
      <c r="K9" s="53">
        <v>2</v>
      </c>
      <c r="L9" s="53">
        <v>10</v>
      </c>
      <c r="M9" s="53">
        <v>0</v>
      </c>
    </row>
    <row r="10" spans="1:13" x14ac:dyDescent="0.2">
      <c r="A10" s="57">
        <v>42930</v>
      </c>
      <c r="B10" s="53">
        <v>2</v>
      </c>
      <c r="C10" s="53"/>
      <c r="D10" s="53">
        <v>2</v>
      </c>
      <c r="E10" s="53">
        <v>0</v>
      </c>
      <c r="F10" s="53">
        <v>0</v>
      </c>
      <c r="G10" s="53">
        <v>5</v>
      </c>
      <c r="H10" s="53">
        <v>4</v>
      </c>
      <c r="I10" s="53">
        <v>5</v>
      </c>
      <c r="J10" s="53">
        <v>4</v>
      </c>
      <c r="K10" s="53">
        <v>2</v>
      </c>
      <c r="L10" s="53">
        <v>5</v>
      </c>
      <c r="M10" s="53">
        <v>0</v>
      </c>
    </row>
    <row r="11" spans="1:13" x14ac:dyDescent="0.2">
      <c r="A11" s="60">
        <v>1</v>
      </c>
      <c r="B11" s="53">
        <v>2</v>
      </c>
      <c r="C11" s="53"/>
      <c r="D11" s="53">
        <v>2</v>
      </c>
      <c r="E11" s="53">
        <v>0</v>
      </c>
      <c r="F11" s="53">
        <v>0</v>
      </c>
      <c r="G11" s="53">
        <v>5</v>
      </c>
      <c r="H11" s="53">
        <v>4</v>
      </c>
      <c r="I11" s="53">
        <v>5</v>
      </c>
      <c r="J11" s="53">
        <v>4</v>
      </c>
      <c r="K11" s="53">
        <v>2</v>
      </c>
      <c r="L11" s="53">
        <v>5</v>
      </c>
      <c r="M11" s="53">
        <v>0</v>
      </c>
    </row>
    <row r="12" spans="1:13" x14ac:dyDescent="0.2">
      <c r="A12" s="57">
        <v>43315</v>
      </c>
      <c r="B12" s="53">
        <v>3</v>
      </c>
      <c r="C12" s="53">
        <v>2</v>
      </c>
      <c r="D12" s="53">
        <v>1</v>
      </c>
      <c r="E12" s="53">
        <v>0</v>
      </c>
      <c r="F12" s="53">
        <v>0</v>
      </c>
      <c r="G12" s="53">
        <v>4</v>
      </c>
      <c r="H12" s="53">
        <v>4</v>
      </c>
      <c r="I12" s="53">
        <v>5</v>
      </c>
      <c r="J12" s="53">
        <v>4</v>
      </c>
      <c r="K12" s="53">
        <v>0</v>
      </c>
      <c r="L12" s="53">
        <v>5</v>
      </c>
      <c r="M12" s="53">
        <v>0</v>
      </c>
    </row>
    <row r="13" spans="1:13" x14ac:dyDescent="0.2">
      <c r="A13" s="60">
        <v>1</v>
      </c>
      <c r="B13" s="53">
        <v>3</v>
      </c>
      <c r="C13" s="53">
        <v>2</v>
      </c>
      <c r="D13" s="53">
        <v>1</v>
      </c>
      <c r="E13" s="53">
        <v>0</v>
      </c>
      <c r="F13" s="53">
        <v>0</v>
      </c>
      <c r="G13" s="53">
        <v>4</v>
      </c>
      <c r="H13" s="53">
        <v>4</v>
      </c>
      <c r="I13" s="53">
        <v>5</v>
      </c>
      <c r="J13" s="53">
        <v>4</v>
      </c>
      <c r="K13" s="53">
        <v>0</v>
      </c>
      <c r="L13" s="53">
        <v>5</v>
      </c>
      <c r="M13" s="53">
        <v>0</v>
      </c>
    </row>
    <row r="14" spans="1:13" x14ac:dyDescent="0.2">
      <c r="A14" s="56" t="s">
        <v>112</v>
      </c>
      <c r="B14" s="53">
        <v>4</v>
      </c>
      <c r="C14" s="53">
        <v>4</v>
      </c>
      <c r="D14" s="53">
        <v>2</v>
      </c>
      <c r="E14" s="53">
        <v>2</v>
      </c>
      <c r="F14" s="53">
        <v>1</v>
      </c>
      <c r="G14" s="53">
        <v>10</v>
      </c>
      <c r="H14" s="53">
        <v>4</v>
      </c>
      <c r="I14" s="53">
        <v>10</v>
      </c>
      <c r="J14" s="53">
        <v>4</v>
      </c>
      <c r="K14" s="53">
        <v>0</v>
      </c>
      <c r="L14" s="53">
        <v>7</v>
      </c>
      <c r="M14" s="53">
        <v>4</v>
      </c>
    </row>
    <row r="15" spans="1:13" x14ac:dyDescent="0.2">
      <c r="A15" s="57">
        <v>42944</v>
      </c>
      <c r="B15" s="53">
        <v>2</v>
      </c>
      <c r="C15" s="53">
        <v>0</v>
      </c>
      <c r="D15" s="53">
        <v>1</v>
      </c>
      <c r="E15" s="53">
        <v>1</v>
      </c>
      <c r="F15" s="53">
        <v>0</v>
      </c>
      <c r="G15" s="53">
        <v>5</v>
      </c>
      <c r="H15" s="53">
        <v>0</v>
      </c>
      <c r="I15" s="53">
        <v>5</v>
      </c>
      <c r="J15" s="53">
        <v>0</v>
      </c>
      <c r="K15" s="53">
        <v>0</v>
      </c>
      <c r="L15" s="53">
        <v>2</v>
      </c>
      <c r="M15" s="53">
        <v>2</v>
      </c>
    </row>
    <row r="16" spans="1:13" x14ac:dyDescent="0.2">
      <c r="A16" s="60">
        <v>3</v>
      </c>
      <c r="B16" s="53">
        <v>2</v>
      </c>
      <c r="C16" s="53">
        <v>0</v>
      </c>
      <c r="D16" s="53">
        <v>1</v>
      </c>
      <c r="E16" s="53">
        <v>1</v>
      </c>
      <c r="F16" s="53">
        <v>0</v>
      </c>
      <c r="G16" s="53">
        <v>5</v>
      </c>
      <c r="H16" s="53">
        <v>0</v>
      </c>
      <c r="I16" s="53">
        <v>5</v>
      </c>
      <c r="J16" s="53">
        <v>0</v>
      </c>
      <c r="K16" s="53">
        <v>0</v>
      </c>
      <c r="L16" s="53">
        <v>2</v>
      </c>
      <c r="M16" s="53">
        <v>2</v>
      </c>
    </row>
    <row r="17" spans="1:13" x14ac:dyDescent="0.2">
      <c r="A17" s="57">
        <v>43330</v>
      </c>
      <c r="B17" s="53">
        <v>2</v>
      </c>
      <c r="C17" s="53">
        <v>4</v>
      </c>
      <c r="D17" s="53">
        <v>1</v>
      </c>
      <c r="E17" s="53">
        <v>1</v>
      </c>
      <c r="F17" s="53">
        <v>1</v>
      </c>
      <c r="G17" s="53">
        <v>5</v>
      </c>
      <c r="H17" s="53">
        <v>4</v>
      </c>
      <c r="I17" s="53">
        <v>5</v>
      </c>
      <c r="J17" s="53">
        <v>4</v>
      </c>
      <c r="K17" s="53">
        <v>0</v>
      </c>
      <c r="L17" s="53">
        <v>5</v>
      </c>
      <c r="M17" s="53">
        <v>2</v>
      </c>
    </row>
    <row r="18" spans="1:13" x14ac:dyDescent="0.2">
      <c r="A18" s="60">
        <v>3</v>
      </c>
      <c r="B18" s="53">
        <v>2</v>
      </c>
      <c r="C18" s="53">
        <v>4</v>
      </c>
      <c r="D18" s="53">
        <v>1</v>
      </c>
      <c r="E18" s="53">
        <v>1</v>
      </c>
      <c r="F18" s="53">
        <v>1</v>
      </c>
      <c r="G18" s="53">
        <v>5</v>
      </c>
      <c r="H18" s="53">
        <v>4</v>
      </c>
      <c r="I18" s="53">
        <v>5</v>
      </c>
      <c r="J18" s="53">
        <v>4</v>
      </c>
      <c r="K18" s="53">
        <v>0</v>
      </c>
      <c r="L18" s="53">
        <v>5</v>
      </c>
      <c r="M18" s="53">
        <v>2</v>
      </c>
    </row>
    <row r="19" spans="1:13" x14ac:dyDescent="0.2">
      <c r="A19" s="56" t="s">
        <v>227</v>
      </c>
      <c r="B19" s="53">
        <v>13</v>
      </c>
      <c r="C19" s="53">
        <v>8</v>
      </c>
      <c r="D19" s="53">
        <v>8</v>
      </c>
      <c r="E19" s="53">
        <v>2</v>
      </c>
      <c r="F19" s="53">
        <v>3</v>
      </c>
      <c r="G19" s="53">
        <v>28</v>
      </c>
      <c r="H19" s="53">
        <v>22</v>
      </c>
      <c r="I19" s="53">
        <v>28</v>
      </c>
      <c r="J19" s="53">
        <v>22</v>
      </c>
      <c r="K19" s="53">
        <v>10</v>
      </c>
      <c r="L19" s="53">
        <v>27</v>
      </c>
      <c r="M19" s="53">
        <v>6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"/>
  <sheetViews>
    <sheetView workbookViewId="0">
      <selection activeCell="F28" sqref="F28"/>
    </sheetView>
  </sheetViews>
  <sheetFormatPr defaultRowHeight="12.75" x14ac:dyDescent="0.2"/>
  <cols>
    <col min="1" max="1" width="12" customWidth="1"/>
    <col min="2" max="2" width="30.140625" customWidth="1"/>
    <col min="3" max="3" width="28.140625" customWidth="1"/>
    <col min="4" max="4" width="35.140625" customWidth="1"/>
    <col min="5" max="5" width="30.42578125" customWidth="1"/>
    <col min="6" max="6" width="22.7109375" customWidth="1"/>
    <col min="7" max="7" width="21.5703125" customWidth="1"/>
    <col min="8" max="8" width="22.140625" customWidth="1"/>
    <col min="9" max="9" width="42.42578125" customWidth="1"/>
    <col min="10" max="10" width="28.140625" customWidth="1"/>
    <col min="11" max="11" width="19.85546875" customWidth="1"/>
    <col min="12" max="12" width="20" customWidth="1"/>
    <col min="13" max="13" width="19.5703125" customWidth="1"/>
    <col min="14" max="24" width="42.42578125" bestFit="1" customWidth="1"/>
    <col min="25" max="25" width="34.5703125" customWidth="1"/>
    <col min="26" max="26" width="32.5703125" customWidth="1"/>
    <col min="27" max="27" width="39.5703125" bestFit="1" customWidth="1"/>
    <col min="28" max="28" width="34.85546875" bestFit="1" customWidth="1"/>
    <col min="29" max="29" width="27.140625" bestFit="1" customWidth="1"/>
    <col min="30" max="30" width="26" bestFit="1" customWidth="1"/>
    <col min="31" max="31" width="26.5703125" bestFit="1" customWidth="1"/>
    <col min="32" max="32" width="46.85546875" bestFit="1" customWidth="1"/>
    <col min="33" max="33" width="32.5703125" bestFit="1" customWidth="1"/>
    <col min="34" max="34" width="24.28515625" customWidth="1"/>
    <col min="35" max="35" width="24.42578125" bestFit="1" customWidth="1"/>
    <col min="36" max="36" width="24" bestFit="1" customWidth="1"/>
  </cols>
  <sheetData>
    <row r="3" spans="1:13" x14ac:dyDescent="0.2">
      <c r="A3" s="52" t="s">
        <v>226</v>
      </c>
      <c r="B3" t="s">
        <v>228</v>
      </c>
      <c r="C3" t="s">
        <v>229</v>
      </c>
      <c r="D3" t="s">
        <v>230</v>
      </c>
      <c r="E3" t="s">
        <v>231</v>
      </c>
      <c r="F3" t="s">
        <v>232</v>
      </c>
      <c r="G3" t="s">
        <v>233</v>
      </c>
      <c r="H3" t="s">
        <v>234</v>
      </c>
      <c r="I3" t="s">
        <v>239</v>
      </c>
      <c r="J3" t="s">
        <v>238</v>
      </c>
      <c r="K3" t="s">
        <v>237</v>
      </c>
      <c r="L3" t="s">
        <v>236</v>
      </c>
      <c r="M3" t="s">
        <v>235</v>
      </c>
    </row>
    <row r="4" spans="1:13" x14ac:dyDescent="0.2">
      <c r="A4" s="54">
        <v>42944</v>
      </c>
      <c r="B4" s="53">
        <v>1</v>
      </c>
      <c r="C4" s="53">
        <v>1</v>
      </c>
      <c r="D4" s="53">
        <v>2</v>
      </c>
      <c r="E4" s="53">
        <v>3</v>
      </c>
      <c r="F4" s="53">
        <v>5</v>
      </c>
      <c r="G4" s="53">
        <v>0</v>
      </c>
      <c r="H4" s="53">
        <v>4</v>
      </c>
      <c r="I4" s="53">
        <v>1</v>
      </c>
      <c r="J4" s="53">
        <v>5</v>
      </c>
      <c r="K4" s="53">
        <v>2</v>
      </c>
      <c r="L4" s="53">
        <v>5</v>
      </c>
      <c r="M4" s="53">
        <v>5</v>
      </c>
    </row>
    <row r="5" spans="1:13" x14ac:dyDescent="0.2">
      <c r="A5" s="54">
        <v>43322</v>
      </c>
      <c r="B5" s="53">
        <v>0</v>
      </c>
      <c r="C5" s="53">
        <v>1</v>
      </c>
      <c r="D5" s="53">
        <v>2</v>
      </c>
      <c r="E5" s="53">
        <v>4</v>
      </c>
      <c r="F5" s="53">
        <v>5</v>
      </c>
      <c r="G5" s="53">
        <v>2</v>
      </c>
      <c r="H5" s="53">
        <v>5</v>
      </c>
      <c r="I5" s="53">
        <v>0</v>
      </c>
      <c r="J5" s="53">
        <v>5</v>
      </c>
      <c r="K5" s="53">
        <v>0</v>
      </c>
      <c r="L5" s="53">
        <v>5</v>
      </c>
      <c r="M5" s="53">
        <v>5</v>
      </c>
    </row>
    <row r="6" spans="1:13" x14ac:dyDescent="0.2">
      <c r="A6" s="54" t="s">
        <v>227</v>
      </c>
      <c r="B6" s="53">
        <v>1</v>
      </c>
      <c r="C6" s="53">
        <v>2</v>
      </c>
      <c r="D6" s="53">
        <v>4</v>
      </c>
      <c r="E6" s="53">
        <v>7</v>
      </c>
      <c r="F6" s="53">
        <v>10</v>
      </c>
      <c r="G6" s="53">
        <v>2</v>
      </c>
      <c r="H6" s="53">
        <v>9</v>
      </c>
      <c r="I6" s="53">
        <v>1</v>
      </c>
      <c r="J6" s="53">
        <v>10</v>
      </c>
      <c r="K6" s="53">
        <v>2</v>
      </c>
      <c r="L6" s="53">
        <v>10</v>
      </c>
      <c r="M6" s="53">
        <v>10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"/>
  <sheetViews>
    <sheetView workbookViewId="0">
      <selection activeCell="I38" sqref="I38"/>
    </sheetView>
  </sheetViews>
  <sheetFormatPr defaultRowHeight="12.75" x14ac:dyDescent="0.2"/>
  <cols>
    <col min="4" max="4" width="12.28515625" customWidth="1"/>
  </cols>
  <sheetData>
    <row r="1" spans="1:51" x14ac:dyDescent="0.2">
      <c r="A1" s="12" t="s">
        <v>14</v>
      </c>
      <c r="B1" s="12" t="s">
        <v>15</v>
      </c>
      <c r="C1" s="12" t="s">
        <v>16</v>
      </c>
      <c r="D1" s="12" t="s">
        <v>17</v>
      </c>
      <c r="E1" s="13" t="s">
        <v>26</v>
      </c>
      <c r="F1" s="13" t="s">
        <v>27</v>
      </c>
      <c r="G1" s="13" t="s">
        <v>28</v>
      </c>
      <c r="H1" s="2" t="s">
        <v>29</v>
      </c>
      <c r="I1" s="12" t="s">
        <v>30</v>
      </c>
      <c r="J1" s="12" t="s">
        <v>31</v>
      </c>
      <c r="K1" s="4" t="s">
        <v>32</v>
      </c>
      <c r="L1" s="12" t="s">
        <v>33</v>
      </c>
      <c r="M1" s="4" t="s">
        <v>34</v>
      </c>
      <c r="N1" s="4" t="s">
        <v>35</v>
      </c>
      <c r="O1" s="13" t="s">
        <v>36</v>
      </c>
      <c r="P1" s="13" t="s">
        <v>37</v>
      </c>
      <c r="Q1" s="13" t="s">
        <v>38</v>
      </c>
      <c r="R1" s="2" t="s">
        <v>39</v>
      </c>
      <c r="S1" s="13" t="s">
        <v>40</v>
      </c>
      <c r="T1" s="13" t="s">
        <v>41</v>
      </c>
      <c r="U1" s="13" t="s">
        <v>42</v>
      </c>
      <c r="V1" s="2" t="s">
        <v>43</v>
      </c>
      <c r="W1" s="12" t="s">
        <v>44</v>
      </c>
      <c r="X1" s="12" t="s">
        <v>45</v>
      </c>
      <c r="Y1" s="12" t="s">
        <v>46</v>
      </c>
      <c r="Z1" s="4" t="s">
        <v>47</v>
      </c>
      <c r="AA1" s="12" t="s">
        <v>48</v>
      </c>
      <c r="AB1" s="4" t="s">
        <v>49</v>
      </c>
      <c r="AC1" s="12" t="s">
        <v>50</v>
      </c>
      <c r="AD1" s="12" t="s">
        <v>51</v>
      </c>
      <c r="AE1" s="13" t="s">
        <v>52</v>
      </c>
      <c r="AF1" s="2" t="s">
        <v>53</v>
      </c>
      <c r="AG1" s="13" t="s">
        <v>54</v>
      </c>
      <c r="AH1" s="2" t="s">
        <v>55</v>
      </c>
      <c r="AI1" s="4" t="s">
        <v>56</v>
      </c>
      <c r="AJ1" s="13" t="s">
        <v>57</v>
      </c>
      <c r="AK1" s="2" t="s">
        <v>58</v>
      </c>
      <c r="AL1" s="12" t="s">
        <v>59</v>
      </c>
      <c r="AM1" s="12" t="s">
        <v>60</v>
      </c>
      <c r="AN1" s="12" t="s">
        <v>61</v>
      </c>
      <c r="AO1" s="12" t="s">
        <v>62</v>
      </c>
      <c r="AP1" s="12" t="s">
        <v>63</v>
      </c>
      <c r="AQ1" s="12" t="s">
        <v>64</v>
      </c>
      <c r="AR1" s="12" t="s">
        <v>65</v>
      </c>
      <c r="AS1" s="12" t="s">
        <v>66</v>
      </c>
      <c r="AT1" s="12" t="s">
        <v>67</v>
      </c>
      <c r="AU1" s="12" t="s">
        <v>68</v>
      </c>
      <c r="AV1" s="12" t="s">
        <v>69</v>
      </c>
      <c r="AW1" s="12" t="s">
        <v>70</v>
      </c>
      <c r="AX1" s="15" t="s">
        <v>86</v>
      </c>
      <c r="AY1" s="15" t="s">
        <v>87</v>
      </c>
    </row>
    <row r="2" spans="1:51" x14ac:dyDescent="0.2">
      <c r="A2" t="s">
        <v>120</v>
      </c>
      <c r="B2" t="s">
        <v>121</v>
      </c>
      <c r="C2">
        <v>1</v>
      </c>
      <c r="D2" s="17">
        <v>42944</v>
      </c>
      <c r="E2">
        <v>9.5</v>
      </c>
      <c r="F2">
        <v>93</v>
      </c>
      <c r="G2">
        <v>0</v>
      </c>
      <c r="H2">
        <v>3</v>
      </c>
      <c r="I2">
        <v>20.66</v>
      </c>
      <c r="J2">
        <v>35.4</v>
      </c>
      <c r="K2">
        <v>2</v>
      </c>
      <c r="L2">
        <v>16.600000000000001</v>
      </c>
      <c r="M2">
        <v>1</v>
      </c>
      <c r="N2">
        <v>1</v>
      </c>
      <c r="O2">
        <v>65</v>
      </c>
      <c r="P2">
        <v>65</v>
      </c>
      <c r="Q2">
        <v>0</v>
      </c>
      <c r="R2">
        <v>5</v>
      </c>
      <c r="S2">
        <v>0</v>
      </c>
      <c r="T2">
        <v>0</v>
      </c>
      <c r="U2">
        <v>0</v>
      </c>
      <c r="V2">
        <v>0</v>
      </c>
      <c r="W2">
        <v>7.6</v>
      </c>
      <c r="X2">
        <v>36.4</v>
      </c>
      <c r="Y2">
        <v>44</v>
      </c>
      <c r="Z2">
        <v>4</v>
      </c>
      <c r="AA2">
        <v>41.6</v>
      </c>
      <c r="AB2">
        <v>5</v>
      </c>
      <c r="AC2">
        <v>1</v>
      </c>
      <c r="AD2">
        <v>13.4</v>
      </c>
      <c r="AF2">
        <v>5</v>
      </c>
      <c r="AG2">
        <v>2</v>
      </c>
      <c r="AH2">
        <v>2</v>
      </c>
      <c r="AI2">
        <v>5</v>
      </c>
      <c r="AJ2" s="49">
        <v>6</v>
      </c>
      <c r="AK2">
        <v>1</v>
      </c>
      <c r="AL2">
        <v>1</v>
      </c>
      <c r="AM2">
        <v>0</v>
      </c>
      <c r="AN2">
        <v>0</v>
      </c>
      <c r="AO2">
        <v>0</v>
      </c>
      <c r="AP2">
        <v>1</v>
      </c>
      <c r="AQ2">
        <v>1</v>
      </c>
      <c r="AR2">
        <v>1</v>
      </c>
      <c r="AS2">
        <v>0</v>
      </c>
      <c r="AT2">
        <v>2</v>
      </c>
      <c r="AU2">
        <v>2</v>
      </c>
      <c r="AV2">
        <v>1</v>
      </c>
      <c r="AW2">
        <v>2</v>
      </c>
      <c r="AX2" s="21">
        <f>SUM(H2+K2+M2+R2+V2+Z2+AB2+AF2+AH2+AI2+AK2)</f>
        <v>33</v>
      </c>
      <c r="AY2" s="21">
        <f>SUM(AL2:AW2)</f>
        <v>11</v>
      </c>
    </row>
    <row r="3" spans="1:51" x14ac:dyDescent="0.2">
      <c r="A3" t="s">
        <v>120</v>
      </c>
      <c r="B3" t="s">
        <v>121</v>
      </c>
      <c r="C3">
        <v>1</v>
      </c>
      <c r="D3" s="17">
        <v>43322</v>
      </c>
      <c r="E3">
        <v>4.5</v>
      </c>
      <c r="F3">
        <v>97</v>
      </c>
      <c r="G3">
        <v>0</v>
      </c>
      <c r="H3">
        <v>4</v>
      </c>
      <c r="I3">
        <v>18.7</v>
      </c>
      <c r="J3">
        <v>32.299999999999997</v>
      </c>
      <c r="K3">
        <v>2</v>
      </c>
      <c r="L3">
        <v>0</v>
      </c>
      <c r="M3">
        <v>0</v>
      </c>
      <c r="N3">
        <v>1</v>
      </c>
      <c r="O3">
        <v>60</v>
      </c>
      <c r="P3">
        <v>60</v>
      </c>
      <c r="Q3">
        <v>0</v>
      </c>
      <c r="R3">
        <v>5</v>
      </c>
      <c r="S3">
        <v>1</v>
      </c>
      <c r="T3">
        <v>0</v>
      </c>
      <c r="U3">
        <v>1</v>
      </c>
      <c r="V3">
        <v>2</v>
      </c>
      <c r="W3">
        <v>15</v>
      </c>
      <c r="X3">
        <v>35.6</v>
      </c>
      <c r="Y3">
        <v>50.6</v>
      </c>
      <c r="Z3">
        <v>5</v>
      </c>
      <c r="AA3">
        <v>39.799999999999997</v>
      </c>
      <c r="AB3">
        <v>5</v>
      </c>
      <c r="AC3">
        <v>0</v>
      </c>
      <c r="AD3">
        <v>11.6</v>
      </c>
      <c r="AE3">
        <v>10</v>
      </c>
      <c r="AF3">
        <v>5</v>
      </c>
      <c r="AG3">
        <v>0</v>
      </c>
      <c r="AH3">
        <v>0</v>
      </c>
      <c r="AI3">
        <v>5</v>
      </c>
      <c r="AJ3" s="49">
        <v>5</v>
      </c>
      <c r="AK3" s="49">
        <v>0</v>
      </c>
      <c r="AL3" s="49">
        <v>1</v>
      </c>
      <c r="AM3" s="49">
        <v>0</v>
      </c>
      <c r="AN3" s="49">
        <v>0</v>
      </c>
      <c r="AO3" s="49">
        <v>0</v>
      </c>
      <c r="AP3" s="49">
        <v>0</v>
      </c>
      <c r="AQ3" s="49">
        <v>1</v>
      </c>
      <c r="AR3" s="49">
        <v>0</v>
      </c>
      <c r="AS3" s="49">
        <v>0</v>
      </c>
      <c r="AT3" s="49">
        <v>1</v>
      </c>
      <c r="AU3" s="49">
        <v>2</v>
      </c>
      <c r="AV3" s="49">
        <v>0</v>
      </c>
      <c r="AW3" s="49">
        <v>0</v>
      </c>
      <c r="AX3" s="21">
        <f>SUM(H3+K3+M3+R3+V3+Z3+AB3+AF3+AH3+AI3+AK3)</f>
        <v>33</v>
      </c>
      <c r="AY3" s="21">
        <f>SUM(AL3:AW3)</f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A7" workbookViewId="0"/>
  </sheetViews>
  <sheetFormatPr defaultRowHeight="12.75" x14ac:dyDescent="0.2"/>
  <cols>
    <col min="1" max="1" width="20.7109375" bestFit="1" customWidth="1"/>
    <col min="2" max="2" width="36" customWidth="1"/>
    <col min="3" max="3" width="32.140625" customWidth="1"/>
    <col min="4" max="5" width="22.7109375" customWidth="1"/>
    <col min="6" max="6" width="22.7109375" bestFit="1" customWidth="1"/>
    <col min="7" max="7" width="20" customWidth="1"/>
    <col min="8" max="8" width="20" bestFit="1" customWidth="1"/>
    <col min="9" max="9" width="19.5703125" bestFit="1" customWidth="1"/>
    <col min="10" max="10" width="19.85546875" bestFit="1" customWidth="1"/>
    <col min="11" max="11" width="28.140625" bestFit="1" customWidth="1"/>
    <col min="12" max="12" width="42.42578125" bestFit="1" customWidth="1"/>
    <col min="13" max="13" width="18.5703125" bestFit="1" customWidth="1"/>
    <col min="14" max="14" width="17.42578125" bestFit="1" customWidth="1"/>
    <col min="15" max="15" width="12.5703125" bestFit="1" customWidth="1"/>
    <col min="16" max="16" width="26.85546875" bestFit="1" customWidth="1"/>
    <col min="17" max="17" width="17.85546875" bestFit="1" customWidth="1"/>
    <col min="18" max="18" width="21" bestFit="1" customWidth="1"/>
    <col min="19" max="19" width="9.85546875" customWidth="1"/>
    <col min="20" max="20" width="9.85546875" bestFit="1" customWidth="1"/>
  </cols>
  <sheetData>
    <row r="1" spans="1:3" x14ac:dyDescent="0.2">
      <c r="A1" s="52" t="s">
        <v>226</v>
      </c>
      <c r="B1" t="s">
        <v>251</v>
      </c>
      <c r="C1" t="s">
        <v>252</v>
      </c>
    </row>
    <row r="2" spans="1:3" x14ac:dyDescent="0.2">
      <c r="A2" s="56" t="s">
        <v>138</v>
      </c>
      <c r="B2" s="53">
        <v>71</v>
      </c>
      <c r="C2" s="53">
        <v>7</v>
      </c>
    </row>
    <row r="3" spans="1:3" x14ac:dyDescent="0.2">
      <c r="A3" s="57">
        <v>42958</v>
      </c>
      <c r="B3" s="53">
        <v>34.5</v>
      </c>
      <c r="C3" s="53">
        <v>5</v>
      </c>
    </row>
    <row r="4" spans="1:3" x14ac:dyDescent="0.2">
      <c r="A4" s="57">
        <v>43317</v>
      </c>
      <c r="B4" s="53">
        <v>36.5</v>
      </c>
      <c r="C4" s="53">
        <v>2</v>
      </c>
    </row>
    <row r="5" spans="1:3" x14ac:dyDescent="0.2">
      <c r="A5" s="56" t="s">
        <v>130</v>
      </c>
      <c r="B5" s="53">
        <v>77</v>
      </c>
      <c r="C5" s="53">
        <v>14</v>
      </c>
    </row>
    <row r="6" spans="1:3" x14ac:dyDescent="0.2">
      <c r="A6" s="57">
        <v>42951</v>
      </c>
      <c r="B6" s="53">
        <v>37</v>
      </c>
      <c r="C6" s="53">
        <v>6</v>
      </c>
    </row>
    <row r="7" spans="1:3" x14ac:dyDescent="0.2">
      <c r="A7" s="57">
        <v>43317</v>
      </c>
      <c r="B7" s="53">
        <v>40</v>
      </c>
      <c r="C7" s="53">
        <v>8</v>
      </c>
    </row>
    <row r="8" spans="1:3" x14ac:dyDescent="0.2">
      <c r="A8" s="56" t="s">
        <v>227</v>
      </c>
      <c r="B8" s="53">
        <v>148</v>
      </c>
      <c r="C8" s="53">
        <v>21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Data</vt:lpstr>
      <vt:lpstr>Comparison all transects 2018</vt:lpstr>
      <vt:lpstr>Comparison all transects 2017</vt:lpstr>
      <vt:lpstr>WP Transects 2017</vt:lpstr>
      <vt:lpstr>GP 2017-2018</vt:lpstr>
      <vt:lpstr>AP 2017_2018</vt:lpstr>
      <vt:lpstr>DCP 2017-2018</vt:lpstr>
      <vt:lpstr>Sheet1</vt:lpstr>
      <vt:lpstr>MF 2017-2018</vt:lpstr>
      <vt:lpstr>Sheet2</vt:lpstr>
      <vt:lpstr>Data!_FilterDatabase</vt:lpstr>
      <vt:lpstr>Data!_FilterDatabase_0</vt:lpstr>
      <vt:lpstr>Data!_FilterDatabase_0_0</vt:lpstr>
      <vt:lpstr>Data!_FilterDatabase_0_0_0</vt:lpstr>
      <vt:lpstr>Data!_FilterDatabase_0_0_0_0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Regional ecosystem details for 12.9-10.17 | Environment, land and water | Queensland Government</dc:title>
  <dc:creator>Cassandra Arkinstall</dc:creator>
  <cp:lastModifiedBy>Stephanie Ford</cp:lastModifiedBy>
  <cp:revision>23</cp:revision>
  <dcterms:created xsi:type="dcterms:W3CDTF">2017-07-21T02:48:11Z</dcterms:created>
  <dcterms:modified xsi:type="dcterms:W3CDTF">2018-08-30T01:41:07Z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