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4700" yWindow="-20" windowWidth="18560" windowHeight="19460" firstSheet="1" activeTab="2"/>
  </bookViews>
  <sheets>
    <sheet name="Baseline Data" sheetId="5" r:id="rId1"/>
    <sheet name="BioCondition" sheetId="1" r:id="rId2"/>
    <sheet name="Vegetation" sheetId="2" r:id="rId3"/>
    <sheet name="Birds" sheetId="3" r:id="rId4"/>
  </sheets>
  <calcPr calcId="130407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C46" i="1"/>
  <c r="C47"/>
  <c r="C48"/>
  <c r="B46"/>
  <c r="B47"/>
  <c r="B48"/>
  <c r="M68" i="2"/>
  <c r="M41"/>
  <c r="M42"/>
  <c r="M43"/>
  <c r="M44"/>
  <c r="M45"/>
  <c r="M46"/>
  <c r="M47"/>
  <c r="M48"/>
  <c r="M49"/>
  <c r="M50"/>
  <c r="M51"/>
  <c r="M52"/>
  <c r="M53"/>
</calcChain>
</file>

<file path=xl/sharedStrings.xml><?xml version="1.0" encoding="utf-8"?>
<sst xmlns="http://schemas.openxmlformats.org/spreadsheetml/2006/main" count="652" uniqueCount="302">
  <si>
    <t>Non-native Grass Cover - presence/absence</t>
  </si>
  <si>
    <t>Non-native Herbs and Forbs Cover - presence/absence</t>
  </si>
  <si>
    <t>Shrub Layer (S1 or S2) Cover (%)</t>
  </si>
  <si>
    <t>Median DBH</t>
  </si>
  <si>
    <t>Litter and Log Cover - presence/absence</t>
  </si>
  <si>
    <t>Bare Ground - presence/absence</t>
  </si>
  <si>
    <t>Rock - presence/absence</t>
  </si>
  <si>
    <t>Species Richness</t>
  </si>
  <si>
    <t>Mistletoes</t>
  </si>
  <si>
    <t>Declared Weeds</t>
  </si>
  <si>
    <t>Plant Species</t>
  </si>
  <si>
    <t>Date</t>
  </si>
  <si>
    <t>Native (Y/N/UNK)</t>
  </si>
  <si>
    <t>Presence/Absence (P/A)</t>
  </si>
  <si>
    <t>Bird Species</t>
  </si>
  <si>
    <t>Common Name (if relevant)</t>
  </si>
  <si>
    <t>Strata (G,S,T)</t>
  </si>
  <si>
    <t>GROUNDCOVER</t>
  </si>
  <si>
    <t>TOTAL GROUNDCOVER</t>
  </si>
  <si>
    <t>Non-aquatic sedges - presence/absence</t>
  </si>
  <si>
    <t>Native annual grass, herbs and forbs - presence/absence</t>
  </si>
  <si>
    <t>Ferns - presence/absence</t>
  </si>
  <si>
    <t>DATE</t>
  </si>
  <si>
    <t>TIME</t>
  </si>
  <si>
    <t>SITE ID</t>
  </si>
  <si>
    <t>SLOPE</t>
  </si>
  <si>
    <t>ASPECT</t>
  </si>
  <si>
    <t>SLOPE SHAPE (IE:flat)</t>
  </si>
  <si>
    <t>SOIL TYPE</t>
  </si>
  <si>
    <t>Habitat Type</t>
  </si>
  <si>
    <t>Site ID</t>
  </si>
  <si>
    <t>Connectivity measure (distance apart) (0 to 3: nil to considerable)</t>
  </si>
  <si>
    <t>T1 Cover (%) (nearmap as a tool as well) OPEN, PARTIAL, CLOSED</t>
  </si>
  <si>
    <t>LSP</t>
  </si>
  <si>
    <t xml:space="preserve">FLAT TO STEEP CREEK EDGE, </t>
  </si>
  <si>
    <t>ALLUVIAL</t>
  </si>
  <si>
    <t>P</t>
  </si>
  <si>
    <t>CLOSED</t>
  </si>
  <si>
    <t>Y</t>
  </si>
  <si>
    <t>N</t>
  </si>
  <si>
    <t>G</t>
  </si>
  <si>
    <t>SEEN/HEARD</t>
  </si>
  <si>
    <t>SEEN</t>
  </si>
  <si>
    <t>HEARD</t>
  </si>
  <si>
    <t>COUNT</t>
  </si>
  <si>
    <t>OPEN</t>
  </si>
  <si>
    <t>PARTIAL</t>
  </si>
  <si>
    <t>A</t>
  </si>
  <si>
    <t>NONE</t>
  </si>
  <si>
    <t>THERE ARE YOUNG TREES COMING THROUGH BUT NO SHRUB LAYER TO SPEAK OF</t>
  </si>
  <si>
    <t>SECTION OF SITE IS HIGHLY DEGRADED WITH GRASSES; SUGGEST TWO HABITATS</t>
  </si>
  <si>
    <t>25+</t>
  </si>
  <si>
    <t xml:space="preserve">HEARD </t>
  </si>
  <si>
    <t>SEEN?</t>
  </si>
  <si>
    <t>BANK HEALTH (0 TO 3; 0 POOR: 3 GOOD)</t>
  </si>
  <si>
    <t>2 NEAR BANK; 0 FAR BANK</t>
  </si>
  <si>
    <t>1 NARROW BANK; TREES, MIN VEG</t>
  </si>
  <si>
    <t>0 HIGHLY ERODED AND NARROW</t>
  </si>
  <si>
    <t>Declared Weed?</t>
    <phoneticPr fontId="11" type="noConversion"/>
  </si>
  <si>
    <t>DECW</t>
    <phoneticPr fontId="11" type="noConversion"/>
  </si>
  <si>
    <t>Rainbow Lorikeet</t>
  </si>
  <si>
    <t>Trichoglossus chlorolepidotus</t>
  </si>
  <si>
    <t>Scaly-breasted Lorikeet</t>
  </si>
  <si>
    <t>Platycercus adscitus</t>
  </si>
  <si>
    <t>Pale-headed Rosella</t>
  </si>
  <si>
    <t>Eudynamys orientalis</t>
  </si>
  <si>
    <t>Pacific Koel</t>
  </si>
  <si>
    <t>Scythrops novaehollandiae</t>
  </si>
  <si>
    <t>Channel-billed Cuckoo</t>
  </si>
  <si>
    <t>Podargus strigoides</t>
  </si>
  <si>
    <t>Tawny Frogmouth</t>
  </si>
  <si>
    <t>C2</t>
  </si>
  <si>
    <t>Manorina melanocephala</t>
  </si>
  <si>
    <t>Noisy Miner</t>
  </si>
  <si>
    <t>Entomyzon cyanotis</t>
  </si>
  <si>
    <t>Blue-faced Honeyeater</t>
  </si>
  <si>
    <t>Cracticus torquatus</t>
  </si>
  <si>
    <t>Grey Butcherbird</t>
  </si>
  <si>
    <t>Cracticus nigrogularis</t>
  </si>
  <si>
    <t>Pied Butcherbird</t>
  </si>
  <si>
    <t>F1</t>
  </si>
  <si>
    <t>Gymnorhina tibicen</t>
  </si>
  <si>
    <t>Australian Magpie</t>
  </si>
  <si>
    <t>Sphecotheres vieilloti</t>
  </si>
  <si>
    <t>Australasian Figbird</t>
  </si>
  <si>
    <t>Corvus orru</t>
  </si>
  <si>
    <t>Torresian Crow</t>
  </si>
  <si>
    <t>Crytoblepharus virgatus</t>
  </si>
  <si>
    <t>Wall Skink</t>
  </si>
  <si>
    <t>Onsite /Flyover/ Offsite/Ariel (ON, OFF,F,A)</t>
  </si>
  <si>
    <t>ON</t>
  </si>
  <si>
    <t>OFF</t>
  </si>
  <si>
    <t>F</t>
  </si>
  <si>
    <t/>
  </si>
  <si>
    <t>Acacia falcata</t>
  </si>
  <si>
    <t xml:space="preserve">Ochna serrulata  </t>
  </si>
  <si>
    <t>Many</t>
  </si>
  <si>
    <t>Passiflora suberosa</t>
  </si>
  <si>
    <t>Leucaenia leucocephala</t>
  </si>
  <si>
    <t>Hypoestes phyllostacha</t>
  </si>
  <si>
    <t>Neonotonia wightii</t>
  </si>
  <si>
    <t>0.5 m2</t>
  </si>
  <si>
    <t>Syagrus romanzoffiana</t>
  </si>
  <si>
    <t>Senna pendula var glabra</t>
  </si>
  <si>
    <t>Bauhinia monandra</t>
  </si>
  <si>
    <t>Panicum maximum var trichoglume</t>
  </si>
  <si>
    <t>15% of area</t>
  </si>
  <si>
    <t>Ricinus communis</t>
  </si>
  <si>
    <t>Lantana</t>
  </si>
  <si>
    <t xml:space="preserve">2 m2 </t>
  </si>
  <si>
    <t>Pinus elliottii</t>
  </si>
  <si>
    <t>80% of area</t>
  </si>
  <si>
    <t>Anrederia cordifolia</t>
  </si>
  <si>
    <t>1 m2</t>
  </si>
  <si>
    <t>Brisbane Wattle</t>
  </si>
  <si>
    <t>Sickle Leaf Wattle</t>
  </si>
  <si>
    <t>Grey Myrtle</t>
  </si>
  <si>
    <t>River She-Oak</t>
  </si>
  <si>
    <t>Brown Kurrajong</t>
  </si>
  <si>
    <t>Tuckeroo</t>
  </si>
  <si>
    <t>A Blueberry Lily</t>
  </si>
  <si>
    <t>Forest Red Gum</t>
  </si>
  <si>
    <t>Creek Sandpaper Fig</t>
  </si>
  <si>
    <t>Moreton Bay Fig</t>
  </si>
  <si>
    <t>Eucalyptus Gum???</t>
  </si>
  <si>
    <t>BioCondition Plot</t>
  </si>
  <si>
    <t>Tree Canopy (T1) - presence/absence</t>
  </si>
  <si>
    <t>T1 Tree Health (1 to 5: Good to Dead)</t>
  </si>
  <si>
    <t>Sub-Canopy (T2) - presence/absence</t>
  </si>
  <si>
    <t>T2 Cover (%)</t>
  </si>
  <si>
    <t>T2 Tree Health (1 to 5: Good to Dead)</t>
  </si>
  <si>
    <t>Low Trees (T3) - presence/absence</t>
  </si>
  <si>
    <t>T3 Cover (%)</t>
  </si>
  <si>
    <t>Shrub (S1 or S2) - presence/absence</t>
  </si>
  <si>
    <t>Recruitment of Woody Species (0 to 3: nil to considerable)</t>
  </si>
  <si>
    <t>Native Perennial Grass Cover -  presence/absence</t>
  </si>
  <si>
    <t>Native Perennial Forbs Cover - presence/absence</t>
  </si>
  <si>
    <t>Native Shrubs (&lt; 1m height) - presence/absence</t>
  </si>
  <si>
    <t>Castor Oil Plant</t>
  </si>
  <si>
    <t>Slash Pine</t>
  </si>
  <si>
    <t>Madeira Vine</t>
  </si>
  <si>
    <t>SECTION B (UNPLANTED SECTION)- WEEDS</t>
  </si>
  <si>
    <t>Lantana camara</t>
  </si>
  <si>
    <t>SPREADING, 1 m2, 5 M LENGTH</t>
  </si>
  <si>
    <t>Beach Bird's Eye</t>
  </si>
  <si>
    <t>Coast Banksia</t>
  </si>
  <si>
    <t>Midgen Berry</t>
  </si>
  <si>
    <t>Flax Lily</t>
  </si>
  <si>
    <t>Monkey Rope</t>
  </si>
  <si>
    <t>Muttonwood</t>
  </si>
  <si>
    <t>Small Leaf Lilly Pilly</t>
  </si>
  <si>
    <t>Weeping Lilly Pilly</t>
  </si>
  <si>
    <t>3 GOOD HEALTH AND WIDTH</t>
  </si>
  <si>
    <t>CURVED</t>
  </si>
  <si>
    <t>DATA COLLECTOR(S)</t>
  </si>
  <si>
    <t>LISA WEBER AND MARGIE MILGATE</t>
  </si>
  <si>
    <t>TEMPERATURE - MIN</t>
  </si>
  <si>
    <t>TEMPERATURE - MAX</t>
  </si>
  <si>
    <t>NA</t>
  </si>
  <si>
    <t>RAIN (mm)</t>
  </si>
  <si>
    <t>COMMENTS</t>
  </si>
  <si>
    <t>2000,500,350,1000,400,500, 21+ LARGE EUCALYPTUS Tereticornis , 2 LARGE BUNYAS</t>
  </si>
  <si>
    <t>Araucaria bidwillii</t>
  </si>
  <si>
    <t>Bunya Pine Tree</t>
  </si>
  <si>
    <t>Golden Bamboo</t>
  </si>
  <si>
    <t>Phyllostachys aurea</t>
  </si>
  <si>
    <t>LARGE</t>
  </si>
  <si>
    <t>LSP-SECTION A</t>
  </si>
  <si>
    <t>LSP-SECTION B</t>
  </si>
  <si>
    <t>Non-native Shrubs (&lt; 1m height) - presence/absence</t>
  </si>
  <si>
    <t>N TREE</t>
  </si>
  <si>
    <t>Axe-Handle Wood (Native Elm)</t>
  </si>
  <si>
    <t>N SHRUB</t>
  </si>
  <si>
    <t>E TREE</t>
  </si>
  <si>
    <t>E SHRUB</t>
  </si>
  <si>
    <t>E GRASS</t>
  </si>
  <si>
    <t>Native Lassiandra</t>
  </si>
  <si>
    <t>N VINE</t>
  </si>
  <si>
    <t>N FERN</t>
  </si>
  <si>
    <t>N GRASS</t>
  </si>
  <si>
    <t>E VINE</t>
  </si>
  <si>
    <t>E HERB</t>
  </si>
  <si>
    <t>N HERB</t>
  </si>
  <si>
    <t>Acacia fimbriata</t>
  </si>
  <si>
    <t>Alectryon coriaceus</t>
  </si>
  <si>
    <t>Aphananthe phillipinensis</t>
  </si>
  <si>
    <t>Backhousia myrtifolia</t>
  </si>
  <si>
    <t>Banksia integrifolia</t>
  </si>
  <si>
    <t>Austromyrtus dulcis</t>
  </si>
  <si>
    <t>Casuarina cunninghamiana</t>
  </si>
  <si>
    <t>Commersonia bartramia</t>
  </si>
  <si>
    <t>Cupaniopsis anacardioides</t>
  </si>
  <si>
    <t>Dianella caerulea var. assera</t>
  </si>
  <si>
    <t>Dianella atraxis (North Qld)</t>
  </si>
  <si>
    <t>Eucalyptus tereticornis subsp. tereticornis</t>
  </si>
  <si>
    <t>Ficus coronata</t>
  </si>
  <si>
    <t>Ficus watkinsiana</t>
  </si>
  <si>
    <t>Glochidion ferdinandi var. ferdinandi</t>
  </si>
  <si>
    <t>2 AVG HEALTH AND WIDTH</t>
  </si>
  <si>
    <t>Breeding (Y/N)</t>
  </si>
  <si>
    <t>Breeding Stage (I/C/F)</t>
  </si>
  <si>
    <t>Threskiornis molucca</t>
  </si>
  <si>
    <t>Australian White Ibis</t>
  </si>
  <si>
    <t>Bubulcus coromandus</t>
  </si>
  <si>
    <t>Eastern Cattle Egret</t>
  </si>
  <si>
    <t>&gt;&gt;2</t>
  </si>
  <si>
    <t>Egretta intermedia</t>
  </si>
  <si>
    <t>Intermediate Egret</t>
  </si>
  <si>
    <t>&gt;&gt;1</t>
  </si>
  <si>
    <t>Phalacrocorax sulcirostris</t>
  </si>
  <si>
    <t>Little Black Cormorant</t>
  </si>
  <si>
    <t>?&gt;&gt;1</t>
  </si>
  <si>
    <t>Aviceda subcristata</t>
  </si>
  <si>
    <t>Pacific Baza</t>
  </si>
  <si>
    <t>Spilopelia chinensis</t>
  </si>
  <si>
    <t>Spotted Dove</t>
  </si>
  <si>
    <t>H</t>
  </si>
  <si>
    <t>Ocyphaps lophotes</t>
  </si>
  <si>
    <t>Crested Pigeon</t>
  </si>
  <si>
    <t>Cacatua galerita</t>
  </si>
  <si>
    <t>Sulphur-crested Cockatoo</t>
  </si>
  <si>
    <t>Trichoglossus moluccanus</t>
  </si>
  <si>
    <t>Guioa semiglauca</t>
  </si>
  <si>
    <t>Harpullia pendula</t>
  </si>
  <si>
    <t>Lomandra hystrix</t>
  </si>
  <si>
    <t>Melaleuca saligna</t>
  </si>
  <si>
    <t>Melastoma malabathricum</t>
  </si>
  <si>
    <t>Melaleuca quinquenervia</t>
  </si>
  <si>
    <t>Melaleuca - fine leaf</t>
  </si>
  <si>
    <t>Parsonsia straminea</t>
  </si>
  <si>
    <t>Platycerium bifurcatum</t>
  </si>
  <si>
    <t>Myrsine variabilis</t>
  </si>
  <si>
    <t>Streblus brunonianus</t>
  </si>
  <si>
    <t>Syzgium australe</t>
  </si>
  <si>
    <t>Syzgium francisii</t>
  </si>
  <si>
    <t>Syzgium leuhmamaii</t>
  </si>
  <si>
    <t>Syzgium floribundum</t>
  </si>
  <si>
    <t>Archontophoenix alexandrae</t>
  </si>
  <si>
    <t>Celtis sinensis</t>
  </si>
  <si>
    <t>Koelreuteria elegans</t>
  </si>
  <si>
    <t>Murraya paniculata</t>
  </si>
  <si>
    <t>SECTION A (PLANTED SECTION) - WEEDS</t>
  </si>
  <si>
    <t>Total Native Species</t>
  </si>
  <si>
    <t>Total Exotic Species</t>
  </si>
  <si>
    <t>N TREE Total</t>
  </si>
  <si>
    <t>E TREE Total</t>
  </si>
  <si>
    <t>N SHRUB total</t>
  </si>
  <si>
    <t>E SHRUB Total</t>
  </si>
  <si>
    <t>E HERB Total</t>
  </si>
  <si>
    <t>N HERB total</t>
  </si>
  <si>
    <t>N VINE Total</t>
  </si>
  <si>
    <t>E VINE Total</t>
  </si>
  <si>
    <t>N FERN Total</t>
  </si>
  <si>
    <t>SECTION A</t>
  </si>
  <si>
    <t>E FERN</t>
  </si>
  <si>
    <t>SECTION B</t>
  </si>
  <si>
    <t xml:space="preserve">Trees - native </t>
  </si>
  <si>
    <t xml:space="preserve">Trees – exotic </t>
  </si>
  <si>
    <t xml:space="preserve">Shrubs - native </t>
  </si>
  <si>
    <t xml:space="preserve">Shrubs – exotic </t>
  </si>
  <si>
    <t xml:space="preserve">Grasses – native </t>
  </si>
  <si>
    <t xml:space="preserve">Grasses – exotic </t>
  </si>
  <si>
    <t xml:space="preserve">Herbs – native </t>
  </si>
  <si>
    <t xml:space="preserve">Herbs – exotic </t>
  </si>
  <si>
    <t xml:space="preserve">Ferns – native </t>
  </si>
  <si>
    <t xml:space="preserve">Ferns – exotic </t>
  </si>
  <si>
    <t>Sedges – native</t>
  </si>
  <si>
    <t xml:space="preserve">Sedges – exotic </t>
  </si>
  <si>
    <t xml:space="preserve">Vines – native </t>
  </si>
  <si>
    <t xml:space="preserve">Vines – exotic </t>
  </si>
  <si>
    <t>TOTAL SPECIES</t>
  </si>
  <si>
    <t>LOMANDRA IS A HERB FOR OUR PURPOSES</t>
  </si>
  <si>
    <t>VEG TYPE*</t>
  </si>
  <si>
    <t>*"VEG TYPE" refers to the types for the species richness counts in the Biocondition sheet</t>
  </si>
  <si>
    <t>Total individual birds seen</t>
    <phoneticPr fontId="11" type="noConversion"/>
  </si>
  <si>
    <t>number of native species at site</t>
    <phoneticPr fontId="11" type="noConversion"/>
  </si>
  <si>
    <t>number of introduced species at site</t>
    <phoneticPr fontId="11" type="noConversion"/>
  </si>
  <si>
    <t>Total number of flyovers</t>
    <phoneticPr fontId="11" type="noConversion"/>
  </si>
  <si>
    <t>Cheese Tree</t>
  </si>
  <si>
    <t>Guioa</t>
  </si>
  <si>
    <t>Tulipwood</t>
  </si>
  <si>
    <t>Creek Matrush</t>
  </si>
  <si>
    <t>Willow Bottlebrush</t>
  </si>
  <si>
    <t>Tea Tree</t>
  </si>
  <si>
    <t>Elkhorn</t>
  </si>
  <si>
    <t>Whalebone Tree</t>
  </si>
  <si>
    <t>Brush Cherry</t>
  </si>
  <si>
    <t>Giant Water Gum</t>
  </si>
  <si>
    <t>Alexandra Palm</t>
  </si>
  <si>
    <t>Weed - Long Stalk With White Ball Flowers</t>
  </si>
  <si>
    <t>Chinese Celtis</t>
  </si>
  <si>
    <t>Golden Rain Tree</t>
  </si>
  <si>
    <t>Glycine</t>
  </si>
  <si>
    <t>Mock Orange</t>
  </si>
  <si>
    <t>Mickey Mouse Plant</t>
  </si>
  <si>
    <t>Corky Passion Vine</t>
  </si>
  <si>
    <t>Rattle Pod</t>
  </si>
  <si>
    <t>Polka Dot Plant, Freckle Face Pink Spot Plant</t>
  </si>
  <si>
    <t>Easter Cassia</t>
  </si>
  <si>
    <t>Bauhinia, Purple Orchid Tree</t>
  </si>
  <si>
    <t>Green Panic Grass</t>
  </si>
  <si>
    <t>Cocos Palm</t>
  </si>
</sst>
</file>

<file path=xl/styles.xml><?xml version="1.0" encoding="utf-8"?>
<styleSheet xmlns="http://schemas.openxmlformats.org/spreadsheetml/2006/main">
  <numFmts count="2">
    <numFmt numFmtId="164" formatCode="[$-C09]General"/>
    <numFmt numFmtId="165" formatCode="[$-F400]h:mm:ss\ AM/PM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4" fillId="0" borderId="0" xfId="1" applyFont="1"/>
    <xf numFmtId="164" fontId="4" fillId="0" borderId="0" xfId="1" applyFont="1" applyAlignment="1">
      <alignment horizontal="center" vertical="top" textRotation="180"/>
    </xf>
    <xf numFmtId="164" fontId="5" fillId="0" borderId="0" xfId="1" applyFont="1"/>
    <xf numFmtId="164" fontId="3" fillId="0" borderId="0" xfId="1"/>
    <xf numFmtId="164" fontId="3" fillId="0" borderId="0" xfId="1" applyAlignment="1">
      <alignment horizontal="center"/>
    </xf>
    <xf numFmtId="164" fontId="3" fillId="0" borderId="0" xfId="1" applyFont="1" applyAlignment="1">
      <alignment horizontal="center"/>
    </xf>
    <xf numFmtId="0" fontId="6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165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/>
    <xf numFmtId="0" fontId="9" fillId="0" borderId="7" xfId="0" applyFont="1" applyFill="1" applyBorder="1"/>
    <xf numFmtId="0" fontId="0" fillId="0" borderId="7" xfId="0" applyBorder="1"/>
    <xf numFmtId="0" fontId="1" fillId="0" borderId="0" xfId="0" applyFont="1" applyAlignment="1">
      <alignment horizontal="center" vertical="top" textRotation="180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</cellXfs>
  <cellStyles count="2">
    <cellStyle name="Excel Built-in Normal" xfId="1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17"/>
  <sheetViews>
    <sheetView workbookViewId="0">
      <selection activeCell="B16" sqref="B16"/>
    </sheetView>
  </sheetViews>
  <sheetFormatPr baseColWidth="10" defaultColWidth="8.83203125" defaultRowHeight="15"/>
  <cols>
    <col min="1" max="1" width="36.6640625" style="1" bestFit="1" customWidth="1"/>
    <col min="2" max="2" width="32" bestFit="1" customWidth="1"/>
    <col min="3" max="3" width="31.6640625" bestFit="1" customWidth="1"/>
  </cols>
  <sheetData>
    <row r="1" spans="1:4">
      <c r="A1" s="1" t="s">
        <v>22</v>
      </c>
      <c r="B1" s="4">
        <v>41286</v>
      </c>
    </row>
    <row r="2" spans="1:4">
      <c r="A2" s="1" t="s">
        <v>154</v>
      </c>
      <c r="B2" t="s">
        <v>155</v>
      </c>
    </row>
    <row r="3" spans="1:4">
      <c r="A3" s="1" t="s">
        <v>23</v>
      </c>
      <c r="B3" s="16">
        <v>0.29166666666666669</v>
      </c>
    </row>
    <row r="4" spans="1:4">
      <c r="A4" s="1" t="s">
        <v>24</v>
      </c>
      <c r="B4" t="s">
        <v>33</v>
      </c>
    </row>
    <row r="5" spans="1:4">
      <c r="A5" s="1" t="s">
        <v>25</v>
      </c>
      <c r="B5" t="s">
        <v>34</v>
      </c>
    </row>
    <row r="6" spans="1:4">
      <c r="A6" s="1" t="s">
        <v>26</v>
      </c>
      <c r="B6" t="s">
        <v>158</v>
      </c>
    </row>
    <row r="7" spans="1:4">
      <c r="A7" s="1" t="s">
        <v>27</v>
      </c>
      <c r="B7" t="s">
        <v>153</v>
      </c>
    </row>
    <row r="8" spans="1:4">
      <c r="A8" s="1" t="s">
        <v>28</v>
      </c>
      <c r="B8" t="s">
        <v>35</v>
      </c>
    </row>
    <row r="9" spans="1:4">
      <c r="A9" s="1" t="s">
        <v>54</v>
      </c>
      <c r="B9" t="s">
        <v>55</v>
      </c>
      <c r="C9" t="s">
        <v>57</v>
      </c>
    </row>
    <row r="10" spans="1:4">
      <c r="C10" t="s">
        <v>56</v>
      </c>
    </row>
    <row r="11" spans="1:4">
      <c r="C11" t="s">
        <v>198</v>
      </c>
    </row>
    <row r="12" spans="1:4">
      <c r="C12" t="s">
        <v>152</v>
      </c>
    </row>
    <row r="13" spans="1:4">
      <c r="A13" s="1" t="s">
        <v>156</v>
      </c>
    </row>
    <row r="14" spans="1:4">
      <c r="A14" s="1" t="s">
        <v>157</v>
      </c>
      <c r="B14" s="1">
        <v>34</v>
      </c>
      <c r="C14" s="1"/>
      <c r="D14" s="1"/>
    </row>
    <row r="15" spans="1:4">
      <c r="A15" s="38" t="s">
        <v>159</v>
      </c>
      <c r="B15" s="1">
        <v>0</v>
      </c>
      <c r="C15" s="1"/>
      <c r="D15" s="38"/>
    </row>
    <row r="16" spans="1:4">
      <c r="A16" s="39"/>
      <c r="B16" s="1"/>
      <c r="C16" s="1"/>
      <c r="D16" s="39"/>
    </row>
    <row r="17" spans="1:1">
      <c r="A17" s="4"/>
    </row>
  </sheetData>
  <sheetCalcPr fullCalcOnLoad="1"/>
  <mergeCells count="2">
    <mergeCell ref="A15:A16"/>
    <mergeCell ref="D15:D16"/>
  </mergeCells>
  <phoneticPr fontId="11" type="noConversion"/>
  <pageMargins left="0.25" right="0.25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50"/>
  <sheetViews>
    <sheetView topLeftCell="A22" workbookViewId="0">
      <selection activeCell="A38" sqref="A38"/>
    </sheetView>
  </sheetViews>
  <sheetFormatPr baseColWidth="10" defaultColWidth="8.83203125" defaultRowHeight="15"/>
  <cols>
    <col min="1" max="1" width="60.6640625" customWidth="1"/>
    <col min="2" max="2" width="15.33203125" bestFit="1" customWidth="1"/>
    <col min="3" max="3" width="15.33203125" customWidth="1"/>
    <col min="4" max="4" width="76.5" bestFit="1" customWidth="1"/>
  </cols>
  <sheetData>
    <row r="1" spans="1:5" ht="16">
      <c r="A1" s="2" t="s">
        <v>125</v>
      </c>
      <c r="B1" s="2" t="s">
        <v>167</v>
      </c>
      <c r="C1" s="2" t="s">
        <v>168</v>
      </c>
      <c r="D1" s="2" t="s">
        <v>160</v>
      </c>
      <c r="E1" s="2"/>
    </row>
    <row r="2" spans="1:5">
      <c r="A2" t="s">
        <v>126</v>
      </c>
      <c r="B2" t="s">
        <v>36</v>
      </c>
      <c r="C2" t="s">
        <v>47</v>
      </c>
    </row>
    <row r="3" spans="1:5">
      <c r="A3" t="s">
        <v>32</v>
      </c>
      <c r="B3" t="s">
        <v>37</v>
      </c>
      <c r="C3">
        <v>0</v>
      </c>
    </row>
    <row r="4" spans="1:5">
      <c r="A4" t="s">
        <v>127</v>
      </c>
      <c r="B4">
        <v>2</v>
      </c>
      <c r="C4" t="s">
        <v>158</v>
      </c>
    </row>
    <row r="5" spans="1:5">
      <c r="A5" t="s">
        <v>128</v>
      </c>
      <c r="B5" t="s">
        <v>36</v>
      </c>
      <c r="C5" t="s">
        <v>47</v>
      </c>
    </row>
    <row r="6" spans="1:5">
      <c r="A6" t="s">
        <v>129</v>
      </c>
      <c r="B6" t="s">
        <v>46</v>
      </c>
      <c r="C6">
        <v>0</v>
      </c>
      <c r="D6" t="s">
        <v>49</v>
      </c>
    </row>
    <row r="7" spans="1:5">
      <c r="A7" t="s">
        <v>130</v>
      </c>
      <c r="B7">
        <v>2</v>
      </c>
      <c r="C7" t="s">
        <v>158</v>
      </c>
    </row>
    <row r="8" spans="1:5">
      <c r="A8" t="s">
        <v>131</v>
      </c>
      <c r="B8" t="s">
        <v>36</v>
      </c>
      <c r="C8" t="s">
        <v>47</v>
      </c>
    </row>
    <row r="9" spans="1:5">
      <c r="A9" t="s">
        <v>132</v>
      </c>
      <c r="B9" t="s">
        <v>45</v>
      </c>
      <c r="C9">
        <v>0</v>
      </c>
    </row>
    <row r="10" spans="1:5">
      <c r="A10" t="s">
        <v>133</v>
      </c>
      <c r="B10" t="s">
        <v>47</v>
      </c>
      <c r="C10" t="s">
        <v>36</v>
      </c>
    </row>
    <row r="11" spans="1:5">
      <c r="A11" t="s">
        <v>2</v>
      </c>
      <c r="B11" t="s">
        <v>48</v>
      </c>
      <c r="C11">
        <v>10</v>
      </c>
    </row>
    <row r="12" spans="1:5">
      <c r="A12" t="s">
        <v>3</v>
      </c>
      <c r="C12" t="s">
        <v>158</v>
      </c>
      <c r="D12" t="s">
        <v>161</v>
      </c>
    </row>
    <row r="13" spans="1:5">
      <c r="A13" t="s">
        <v>134</v>
      </c>
      <c r="B13">
        <v>0.5</v>
      </c>
      <c r="C13">
        <v>0.5</v>
      </c>
    </row>
    <row r="14" spans="1:5">
      <c r="A14" t="s">
        <v>31</v>
      </c>
      <c r="B14">
        <v>3</v>
      </c>
      <c r="C14">
        <v>0</v>
      </c>
    </row>
    <row r="15" spans="1:5" ht="16">
      <c r="A15" s="2" t="s">
        <v>17</v>
      </c>
    </row>
    <row r="16" spans="1:5">
      <c r="A16" t="s">
        <v>135</v>
      </c>
      <c r="B16">
        <v>0</v>
      </c>
      <c r="C16">
        <v>0</v>
      </c>
    </row>
    <row r="17" spans="1:5">
      <c r="A17" t="s">
        <v>136</v>
      </c>
      <c r="B17">
        <v>0</v>
      </c>
      <c r="C17">
        <v>0</v>
      </c>
    </row>
    <row r="18" spans="1:5">
      <c r="A18" t="s">
        <v>20</v>
      </c>
      <c r="B18">
        <v>0</v>
      </c>
      <c r="C18">
        <v>0</v>
      </c>
    </row>
    <row r="19" spans="1:5">
      <c r="A19" t="s">
        <v>137</v>
      </c>
      <c r="B19">
        <v>15</v>
      </c>
      <c r="C19">
        <v>0</v>
      </c>
      <c r="D19" t="s">
        <v>271</v>
      </c>
    </row>
    <row r="20" spans="1:5">
      <c r="A20" t="s">
        <v>169</v>
      </c>
      <c r="B20">
        <v>0</v>
      </c>
      <c r="C20">
        <v>10</v>
      </c>
    </row>
    <row r="21" spans="1:5">
      <c r="A21" t="s">
        <v>0</v>
      </c>
      <c r="B21">
        <v>10</v>
      </c>
      <c r="C21">
        <v>85</v>
      </c>
      <c r="D21" t="s">
        <v>50</v>
      </c>
    </row>
    <row r="22" spans="1:5">
      <c r="A22" t="s">
        <v>1</v>
      </c>
      <c r="B22">
        <v>5</v>
      </c>
      <c r="C22">
        <v>5</v>
      </c>
    </row>
    <row r="23" spans="1:5">
      <c r="A23" t="s">
        <v>19</v>
      </c>
      <c r="B23">
        <v>0</v>
      </c>
      <c r="C23">
        <v>0</v>
      </c>
    </row>
    <row r="24" spans="1:5">
      <c r="A24" t="s">
        <v>21</v>
      </c>
      <c r="B24">
        <v>0</v>
      </c>
      <c r="C24">
        <v>0</v>
      </c>
    </row>
    <row r="25" spans="1:5">
      <c r="A25" t="s">
        <v>4</v>
      </c>
      <c r="B25">
        <v>70</v>
      </c>
      <c r="C25">
        <v>0</v>
      </c>
    </row>
    <row r="26" spans="1:5">
      <c r="A26" t="s">
        <v>5</v>
      </c>
      <c r="B26">
        <v>0</v>
      </c>
      <c r="C26">
        <v>0</v>
      </c>
    </row>
    <row r="27" spans="1:5">
      <c r="A27" t="s">
        <v>6</v>
      </c>
      <c r="B27">
        <v>0</v>
      </c>
      <c r="C27">
        <v>0</v>
      </c>
    </row>
    <row r="28" spans="1:5" ht="16">
      <c r="A28" s="2" t="s">
        <v>18</v>
      </c>
      <c r="B28" s="3">
        <v>1</v>
      </c>
      <c r="C28" s="3">
        <v>1</v>
      </c>
      <c r="D28" s="3"/>
      <c r="E28" s="3"/>
    </row>
    <row r="29" spans="1:5">
      <c r="A29" s="21"/>
      <c r="B29" s="21"/>
    </row>
    <row r="30" spans="1:5" ht="16">
      <c r="A30" s="22" t="s">
        <v>7</v>
      </c>
      <c r="B30" s="21"/>
    </row>
    <row r="31" spans="1:5">
      <c r="A31" s="23" t="s">
        <v>256</v>
      </c>
      <c r="B31" s="27">
        <v>26</v>
      </c>
      <c r="C31">
        <v>0</v>
      </c>
    </row>
    <row r="32" spans="1:5">
      <c r="A32" s="23" t="s">
        <v>257</v>
      </c>
      <c r="B32" s="27">
        <v>6</v>
      </c>
      <c r="C32">
        <v>1</v>
      </c>
    </row>
    <row r="33" spans="1:3">
      <c r="A33" s="23" t="s">
        <v>258</v>
      </c>
      <c r="B33" s="27">
        <v>2</v>
      </c>
      <c r="C33">
        <v>0</v>
      </c>
    </row>
    <row r="34" spans="1:3">
      <c r="A34" s="23" t="s">
        <v>259</v>
      </c>
      <c r="B34" s="27">
        <v>4</v>
      </c>
      <c r="C34">
        <v>2</v>
      </c>
    </row>
    <row r="35" spans="1:3">
      <c r="A35" s="23" t="s">
        <v>260</v>
      </c>
      <c r="B35" s="27">
        <v>0</v>
      </c>
      <c r="C35">
        <v>0</v>
      </c>
    </row>
    <row r="36" spans="1:3">
      <c r="A36" s="23" t="s">
        <v>261</v>
      </c>
      <c r="B36" s="27">
        <v>1</v>
      </c>
      <c r="C36">
        <v>1</v>
      </c>
    </row>
    <row r="37" spans="1:3">
      <c r="A37" s="23" t="s">
        <v>262</v>
      </c>
      <c r="B37" s="27">
        <v>3</v>
      </c>
      <c r="C37">
        <v>0</v>
      </c>
    </row>
    <row r="38" spans="1:3">
      <c r="A38" s="23" t="s">
        <v>263</v>
      </c>
      <c r="B38" s="27">
        <v>1</v>
      </c>
      <c r="C38">
        <v>0</v>
      </c>
    </row>
    <row r="39" spans="1:3">
      <c r="A39" s="23" t="s">
        <v>264</v>
      </c>
      <c r="B39" s="27">
        <v>1</v>
      </c>
      <c r="C39">
        <v>0</v>
      </c>
    </row>
    <row r="40" spans="1:3">
      <c r="A40" s="23" t="s">
        <v>265</v>
      </c>
      <c r="B40" s="27">
        <v>0</v>
      </c>
      <c r="C40">
        <v>0</v>
      </c>
    </row>
    <row r="41" spans="1:3">
      <c r="A41" s="23" t="s">
        <v>8</v>
      </c>
      <c r="B41" s="27">
        <v>0</v>
      </c>
      <c r="C41">
        <v>0</v>
      </c>
    </row>
    <row r="42" spans="1:3">
      <c r="A42" s="23" t="s">
        <v>266</v>
      </c>
      <c r="B42" s="27">
        <v>0</v>
      </c>
      <c r="C42">
        <v>0</v>
      </c>
    </row>
    <row r="43" spans="1:3">
      <c r="A43" s="23" t="s">
        <v>267</v>
      </c>
      <c r="B43" s="27">
        <v>0</v>
      </c>
      <c r="C43">
        <v>0</v>
      </c>
    </row>
    <row r="44" spans="1:3">
      <c r="A44" s="23" t="s">
        <v>268</v>
      </c>
      <c r="B44" s="27">
        <v>1</v>
      </c>
      <c r="C44">
        <v>0</v>
      </c>
    </row>
    <row r="45" spans="1:3">
      <c r="A45" s="23" t="s">
        <v>269</v>
      </c>
      <c r="B45" s="27">
        <v>2</v>
      </c>
      <c r="C45">
        <v>2</v>
      </c>
    </row>
    <row r="46" spans="1:3">
      <c r="A46" s="24" t="s">
        <v>242</v>
      </c>
      <c r="B46" s="34">
        <f>SUM(B31,B33,B35,B37,B39,B41,B42,B44)</f>
        <v>33</v>
      </c>
      <c r="C46" s="34">
        <f>SUM(C31,C33,C35,C37,C39,C41,C42,C44)</f>
        <v>0</v>
      </c>
    </row>
    <row r="47" spans="1:3">
      <c r="A47" s="24" t="s">
        <v>243</v>
      </c>
      <c r="B47" s="34">
        <f>SUM(B32,B34,B36,B38,B40,B43,B45)</f>
        <v>14</v>
      </c>
      <c r="C47" s="34">
        <f>SUM(C32,C34,C36,C38,C40,C43,C45)</f>
        <v>6</v>
      </c>
    </row>
    <row r="48" spans="1:3">
      <c r="A48" s="35" t="s">
        <v>270</v>
      </c>
      <c r="B48" s="36">
        <f>SUM(B46:B47)</f>
        <v>47</v>
      </c>
      <c r="C48" s="36">
        <f>SUM(C46:C47)</f>
        <v>6</v>
      </c>
    </row>
    <row r="49" spans="1:2">
      <c r="A49" s="21"/>
      <c r="B49" s="21"/>
    </row>
    <row r="50" spans="1:2">
      <c r="A50" s="24" t="s">
        <v>9</v>
      </c>
    </row>
  </sheetData>
  <sheetCalcPr fullCalcOnLoad="1"/>
  <pageMargins left="0.25" right="0.25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71"/>
  <sheetViews>
    <sheetView tabSelected="1" workbookViewId="0">
      <selection activeCell="E38" sqref="E38"/>
    </sheetView>
  </sheetViews>
  <sheetFormatPr baseColWidth="10" defaultColWidth="8.83203125" defaultRowHeight="15"/>
  <cols>
    <col min="1" max="1" width="10.6640625" bestFit="1" customWidth="1"/>
    <col min="3" max="3" width="38.6640625" customWidth="1"/>
    <col min="4" max="4" width="29.1640625" style="5" customWidth="1"/>
    <col min="5" max="5" width="14.83203125" style="5" customWidth="1"/>
    <col min="6" max="8" width="3.6640625" customWidth="1"/>
    <col min="9" max="9" width="11" customWidth="1"/>
    <col min="10" max="10" width="10.5" customWidth="1"/>
    <col min="12" max="12" width="13.33203125" customWidth="1"/>
  </cols>
  <sheetData>
    <row r="1" spans="1:11" s="6" customFormat="1" ht="117">
      <c r="A1" s="6" t="s">
        <v>11</v>
      </c>
      <c r="B1" s="6" t="s">
        <v>30</v>
      </c>
      <c r="C1" s="6" t="s">
        <v>10</v>
      </c>
      <c r="D1" s="6" t="s">
        <v>15</v>
      </c>
      <c r="E1" s="40" t="s">
        <v>58</v>
      </c>
      <c r="F1" s="8" t="s">
        <v>13</v>
      </c>
      <c r="G1" s="8" t="s">
        <v>12</v>
      </c>
      <c r="H1" s="8" t="s">
        <v>16</v>
      </c>
      <c r="I1" s="8" t="s">
        <v>44</v>
      </c>
      <c r="J1" s="8" t="s">
        <v>160</v>
      </c>
      <c r="K1" s="37" t="s">
        <v>272</v>
      </c>
    </row>
    <row r="2" spans="1:11">
      <c r="A2" s="4">
        <v>41286</v>
      </c>
      <c r="B2" t="s">
        <v>33</v>
      </c>
      <c r="C2" t="s">
        <v>183</v>
      </c>
      <c r="D2" s="5" t="s">
        <v>114</v>
      </c>
      <c r="F2" t="s">
        <v>36</v>
      </c>
      <c r="G2" t="s">
        <v>38</v>
      </c>
      <c r="I2">
        <v>16</v>
      </c>
      <c r="K2" t="s">
        <v>170</v>
      </c>
    </row>
    <row r="3" spans="1:11">
      <c r="A3" s="4">
        <v>41286</v>
      </c>
      <c r="B3" t="s">
        <v>33</v>
      </c>
      <c r="C3" t="s">
        <v>184</v>
      </c>
      <c r="D3" s="5" t="s">
        <v>144</v>
      </c>
      <c r="F3" t="s">
        <v>36</v>
      </c>
      <c r="G3" t="s">
        <v>38</v>
      </c>
      <c r="I3">
        <v>7</v>
      </c>
      <c r="K3" t="s">
        <v>170</v>
      </c>
    </row>
    <row r="4" spans="1:11">
      <c r="A4" s="4">
        <v>41286</v>
      </c>
      <c r="B4" t="s">
        <v>33</v>
      </c>
      <c r="C4" t="s">
        <v>94</v>
      </c>
      <c r="D4" s="5" t="s">
        <v>115</v>
      </c>
      <c r="F4" t="s">
        <v>36</v>
      </c>
      <c r="G4" t="s">
        <v>38</v>
      </c>
      <c r="I4">
        <v>3</v>
      </c>
      <c r="K4" t="s">
        <v>170</v>
      </c>
    </row>
    <row r="5" spans="1:11">
      <c r="A5" s="4">
        <v>41286</v>
      </c>
      <c r="B5" t="s">
        <v>33</v>
      </c>
      <c r="C5" t="s">
        <v>185</v>
      </c>
      <c r="D5" s="5" t="s">
        <v>171</v>
      </c>
      <c r="F5" t="s">
        <v>36</v>
      </c>
      <c r="G5" t="s">
        <v>38</v>
      </c>
      <c r="I5">
        <v>1</v>
      </c>
      <c r="K5" t="s">
        <v>170</v>
      </c>
    </row>
    <row r="6" spans="1:11">
      <c r="A6" s="4">
        <v>41286</v>
      </c>
      <c r="B6" t="s">
        <v>33</v>
      </c>
      <c r="C6" t="s">
        <v>186</v>
      </c>
      <c r="D6" s="5" t="s">
        <v>116</v>
      </c>
      <c r="F6" t="s">
        <v>36</v>
      </c>
      <c r="G6" t="s">
        <v>38</v>
      </c>
      <c r="I6">
        <v>1</v>
      </c>
      <c r="K6" t="s">
        <v>170</v>
      </c>
    </row>
    <row r="7" spans="1:11">
      <c r="A7" s="4">
        <v>41286</v>
      </c>
      <c r="B7" t="s">
        <v>33</v>
      </c>
      <c r="C7" t="s">
        <v>187</v>
      </c>
      <c r="D7" s="5" t="s">
        <v>145</v>
      </c>
      <c r="F7" t="s">
        <v>36</v>
      </c>
      <c r="G7" t="s">
        <v>38</v>
      </c>
      <c r="I7">
        <v>1</v>
      </c>
      <c r="K7" t="s">
        <v>170</v>
      </c>
    </row>
    <row r="8" spans="1:11">
      <c r="A8" s="4">
        <v>41286</v>
      </c>
      <c r="B8" t="s">
        <v>33</v>
      </c>
      <c r="C8" t="s">
        <v>162</v>
      </c>
      <c r="D8" s="5" t="s">
        <v>163</v>
      </c>
      <c r="F8" t="s">
        <v>36</v>
      </c>
      <c r="G8" t="s">
        <v>38</v>
      </c>
      <c r="I8">
        <v>2</v>
      </c>
      <c r="K8" t="s">
        <v>170</v>
      </c>
    </row>
    <row r="9" spans="1:11">
      <c r="A9" s="4">
        <v>41286</v>
      </c>
      <c r="B9" t="s">
        <v>33</v>
      </c>
      <c r="C9" t="s">
        <v>188</v>
      </c>
      <c r="D9" s="5" t="s">
        <v>146</v>
      </c>
      <c r="F9" t="s">
        <v>36</v>
      </c>
      <c r="G9" t="s">
        <v>38</v>
      </c>
      <c r="I9">
        <v>3</v>
      </c>
      <c r="K9" t="s">
        <v>172</v>
      </c>
    </row>
    <row r="10" spans="1:11">
      <c r="A10" s="4">
        <v>41286</v>
      </c>
      <c r="B10" t="s">
        <v>33</v>
      </c>
      <c r="C10" t="s">
        <v>189</v>
      </c>
      <c r="D10" s="5" t="s">
        <v>117</v>
      </c>
      <c r="F10" t="s">
        <v>36</v>
      </c>
      <c r="G10" t="s">
        <v>38</v>
      </c>
      <c r="I10">
        <v>6</v>
      </c>
      <c r="K10" t="s">
        <v>170</v>
      </c>
    </row>
    <row r="11" spans="1:11">
      <c r="A11" s="4">
        <v>41286</v>
      </c>
      <c r="B11" t="s">
        <v>33</v>
      </c>
      <c r="C11" t="s">
        <v>190</v>
      </c>
      <c r="D11" s="5" t="s">
        <v>118</v>
      </c>
      <c r="F11" t="s">
        <v>36</v>
      </c>
      <c r="G11" t="s">
        <v>38</v>
      </c>
      <c r="I11">
        <v>3</v>
      </c>
      <c r="K11" t="s">
        <v>170</v>
      </c>
    </row>
    <row r="12" spans="1:11">
      <c r="A12" s="4">
        <v>41286</v>
      </c>
      <c r="B12" t="s">
        <v>33</v>
      </c>
      <c r="C12" t="s">
        <v>191</v>
      </c>
      <c r="D12" s="5" t="s">
        <v>119</v>
      </c>
      <c r="F12" t="s">
        <v>36</v>
      </c>
      <c r="G12" t="s">
        <v>38</v>
      </c>
      <c r="I12">
        <v>2</v>
      </c>
      <c r="K12" t="s">
        <v>170</v>
      </c>
    </row>
    <row r="13" spans="1:11">
      <c r="A13" s="4">
        <v>41286</v>
      </c>
      <c r="B13" t="s">
        <v>33</v>
      </c>
      <c r="C13" t="s">
        <v>192</v>
      </c>
      <c r="D13" s="5" t="s">
        <v>120</v>
      </c>
      <c r="F13" t="s">
        <v>36</v>
      </c>
      <c r="G13" t="s">
        <v>38</v>
      </c>
      <c r="I13">
        <v>1</v>
      </c>
      <c r="K13" t="s">
        <v>182</v>
      </c>
    </row>
    <row r="14" spans="1:11">
      <c r="A14" s="4">
        <v>41286</v>
      </c>
      <c r="B14" t="s">
        <v>33</v>
      </c>
      <c r="C14" t="s">
        <v>193</v>
      </c>
      <c r="D14" s="5" t="s">
        <v>147</v>
      </c>
      <c r="F14" t="s">
        <v>36</v>
      </c>
      <c r="G14" t="s">
        <v>38</v>
      </c>
      <c r="I14">
        <v>1</v>
      </c>
      <c r="K14" t="s">
        <v>182</v>
      </c>
    </row>
    <row r="15" spans="1:11">
      <c r="A15" s="4">
        <v>41286</v>
      </c>
      <c r="B15" t="s">
        <v>33</v>
      </c>
      <c r="C15" t="s">
        <v>194</v>
      </c>
      <c r="D15" s="5" t="s">
        <v>121</v>
      </c>
      <c r="F15" t="s">
        <v>36</v>
      </c>
      <c r="G15" t="s">
        <v>38</v>
      </c>
      <c r="I15">
        <v>9</v>
      </c>
      <c r="K15" t="s">
        <v>170</v>
      </c>
    </row>
    <row r="16" spans="1:11">
      <c r="A16" s="4">
        <v>41286</v>
      </c>
      <c r="B16" t="s">
        <v>33</v>
      </c>
      <c r="C16" t="s">
        <v>195</v>
      </c>
      <c r="D16" s="5" t="s">
        <v>122</v>
      </c>
      <c r="F16" t="s">
        <v>36</v>
      </c>
      <c r="G16" t="s">
        <v>38</v>
      </c>
      <c r="I16">
        <v>2</v>
      </c>
      <c r="K16" t="s">
        <v>170</v>
      </c>
    </row>
    <row r="17" spans="1:11">
      <c r="A17" s="4">
        <v>41286</v>
      </c>
      <c r="B17" t="s">
        <v>33</v>
      </c>
      <c r="C17" t="s">
        <v>196</v>
      </c>
      <c r="D17" s="5" t="s">
        <v>123</v>
      </c>
      <c r="F17" t="s">
        <v>36</v>
      </c>
      <c r="G17" t="s">
        <v>38</v>
      </c>
      <c r="I17">
        <v>5</v>
      </c>
      <c r="K17" t="s">
        <v>170</v>
      </c>
    </row>
    <row r="18" spans="1:11">
      <c r="A18" s="4">
        <v>41286</v>
      </c>
      <c r="B18" t="s">
        <v>33</v>
      </c>
      <c r="C18" s="14" t="s">
        <v>93</v>
      </c>
      <c r="D18" s="15" t="s">
        <v>124</v>
      </c>
      <c r="E18" s="15"/>
      <c r="F18" t="s">
        <v>36</v>
      </c>
      <c r="G18" t="s">
        <v>38</v>
      </c>
      <c r="I18">
        <v>1</v>
      </c>
      <c r="K18" t="s">
        <v>170</v>
      </c>
    </row>
    <row r="19" spans="1:11">
      <c r="A19" s="4">
        <v>41286</v>
      </c>
      <c r="B19" t="s">
        <v>33</v>
      </c>
      <c r="C19" t="s">
        <v>197</v>
      </c>
      <c r="D19" s="5" t="s">
        <v>278</v>
      </c>
      <c r="F19" t="s">
        <v>36</v>
      </c>
      <c r="G19" t="s">
        <v>38</v>
      </c>
      <c r="I19">
        <v>8</v>
      </c>
      <c r="K19" t="s">
        <v>170</v>
      </c>
    </row>
    <row r="20" spans="1:11">
      <c r="A20" s="4">
        <v>41286</v>
      </c>
      <c r="B20" t="s">
        <v>33</v>
      </c>
      <c r="C20" t="s">
        <v>222</v>
      </c>
      <c r="D20" s="5" t="s">
        <v>279</v>
      </c>
      <c r="F20" t="s">
        <v>36</v>
      </c>
      <c r="G20" t="s">
        <v>38</v>
      </c>
      <c r="I20">
        <v>3</v>
      </c>
      <c r="K20" t="s">
        <v>170</v>
      </c>
    </row>
    <row r="21" spans="1:11">
      <c r="A21" s="4">
        <v>41286</v>
      </c>
      <c r="B21" t="s">
        <v>33</v>
      </c>
      <c r="C21" t="s">
        <v>223</v>
      </c>
      <c r="D21" s="5" t="s">
        <v>280</v>
      </c>
      <c r="F21" t="s">
        <v>36</v>
      </c>
      <c r="G21" t="s">
        <v>38</v>
      </c>
      <c r="I21">
        <v>2</v>
      </c>
      <c r="K21" t="s">
        <v>170</v>
      </c>
    </row>
    <row r="22" spans="1:11">
      <c r="A22" s="4">
        <v>41286</v>
      </c>
      <c r="B22" t="s">
        <v>33</v>
      </c>
      <c r="C22" t="s">
        <v>224</v>
      </c>
      <c r="D22" s="5" t="s">
        <v>281</v>
      </c>
      <c r="F22" t="s">
        <v>36</v>
      </c>
      <c r="G22" t="s">
        <v>38</v>
      </c>
      <c r="I22">
        <v>1</v>
      </c>
      <c r="K22" t="s">
        <v>182</v>
      </c>
    </row>
    <row r="23" spans="1:11">
      <c r="A23" s="4">
        <v>41286</v>
      </c>
      <c r="B23" t="s">
        <v>33</v>
      </c>
      <c r="C23" t="s">
        <v>225</v>
      </c>
      <c r="D23" s="5" t="s">
        <v>282</v>
      </c>
      <c r="F23" t="s">
        <v>36</v>
      </c>
      <c r="G23" t="s">
        <v>38</v>
      </c>
      <c r="I23">
        <v>4</v>
      </c>
      <c r="K23" t="s">
        <v>170</v>
      </c>
    </row>
    <row r="24" spans="1:11" s="18" customFormat="1">
      <c r="A24" s="17">
        <v>41286</v>
      </c>
      <c r="B24" s="18" t="s">
        <v>33</v>
      </c>
      <c r="C24" s="18" t="s">
        <v>226</v>
      </c>
      <c r="D24" s="19" t="s">
        <v>176</v>
      </c>
      <c r="E24" s="19"/>
      <c r="F24" s="18" t="s">
        <v>36</v>
      </c>
      <c r="G24" s="18" t="s">
        <v>38</v>
      </c>
      <c r="I24" s="18">
        <v>11</v>
      </c>
      <c r="K24" t="s">
        <v>172</v>
      </c>
    </row>
    <row r="25" spans="1:11">
      <c r="A25" s="4">
        <v>41286</v>
      </c>
      <c r="B25" t="s">
        <v>33</v>
      </c>
      <c r="C25" t="s">
        <v>227</v>
      </c>
      <c r="D25" s="5" t="s">
        <v>283</v>
      </c>
      <c r="F25" t="s">
        <v>36</v>
      </c>
      <c r="G25" t="s">
        <v>38</v>
      </c>
      <c r="I25">
        <v>1</v>
      </c>
      <c r="K25" t="s">
        <v>170</v>
      </c>
    </row>
    <row r="26" spans="1:11">
      <c r="A26" s="4">
        <v>41286</v>
      </c>
      <c r="B26" t="s">
        <v>33</v>
      </c>
      <c r="C26" t="s">
        <v>228</v>
      </c>
      <c r="D26" s="5" t="s">
        <v>283</v>
      </c>
      <c r="F26" t="s">
        <v>36</v>
      </c>
      <c r="G26" t="s">
        <v>38</v>
      </c>
      <c r="I26">
        <v>1</v>
      </c>
      <c r="K26" t="s">
        <v>170</v>
      </c>
    </row>
    <row r="27" spans="1:11">
      <c r="A27" s="4">
        <v>41286</v>
      </c>
      <c r="B27" t="s">
        <v>33</v>
      </c>
      <c r="C27" t="s">
        <v>229</v>
      </c>
      <c r="D27" s="5" t="s">
        <v>148</v>
      </c>
      <c r="F27" t="s">
        <v>36</v>
      </c>
      <c r="G27" t="s">
        <v>38</v>
      </c>
      <c r="I27">
        <v>1</v>
      </c>
      <c r="K27" t="s">
        <v>177</v>
      </c>
    </row>
    <row r="28" spans="1:11">
      <c r="A28" s="4">
        <v>41286</v>
      </c>
      <c r="B28" t="s">
        <v>33</v>
      </c>
      <c r="C28" t="s">
        <v>165</v>
      </c>
      <c r="D28" s="5" t="s">
        <v>164</v>
      </c>
      <c r="F28" t="s">
        <v>36</v>
      </c>
      <c r="G28" t="s">
        <v>39</v>
      </c>
      <c r="I28">
        <v>1</v>
      </c>
      <c r="J28" t="s">
        <v>166</v>
      </c>
      <c r="K28" t="s">
        <v>173</v>
      </c>
    </row>
    <row r="29" spans="1:11">
      <c r="A29" s="4">
        <v>41286</v>
      </c>
      <c r="B29" t="s">
        <v>33</v>
      </c>
      <c r="C29" t="s">
        <v>230</v>
      </c>
      <c r="D29" s="5" t="s">
        <v>284</v>
      </c>
      <c r="F29" t="s">
        <v>36</v>
      </c>
      <c r="G29" t="s">
        <v>38</v>
      </c>
      <c r="I29">
        <v>5</v>
      </c>
      <c r="K29" t="s">
        <v>178</v>
      </c>
    </row>
    <row r="30" spans="1:11">
      <c r="A30" s="4">
        <v>41286</v>
      </c>
      <c r="B30" t="s">
        <v>33</v>
      </c>
      <c r="C30" t="s">
        <v>231</v>
      </c>
      <c r="D30" s="5" t="s">
        <v>149</v>
      </c>
      <c r="F30" t="s">
        <v>36</v>
      </c>
      <c r="G30" t="s">
        <v>38</v>
      </c>
      <c r="I30">
        <v>3</v>
      </c>
      <c r="K30" t="s">
        <v>170</v>
      </c>
    </row>
    <row r="31" spans="1:11">
      <c r="A31" s="4">
        <v>41286</v>
      </c>
      <c r="B31" t="s">
        <v>33</v>
      </c>
      <c r="C31" t="s">
        <v>232</v>
      </c>
      <c r="D31" s="5" t="s">
        <v>285</v>
      </c>
      <c r="F31" t="s">
        <v>36</v>
      </c>
      <c r="G31" t="s">
        <v>38</v>
      </c>
      <c r="I31">
        <v>8</v>
      </c>
      <c r="K31" t="s">
        <v>170</v>
      </c>
    </row>
    <row r="32" spans="1:11">
      <c r="A32" s="4">
        <v>41286</v>
      </c>
      <c r="B32" t="s">
        <v>33</v>
      </c>
      <c r="C32" t="s">
        <v>233</v>
      </c>
      <c r="D32" s="5" t="s">
        <v>286</v>
      </c>
      <c r="F32" t="s">
        <v>36</v>
      </c>
      <c r="G32" t="s">
        <v>38</v>
      </c>
      <c r="I32">
        <v>14</v>
      </c>
      <c r="K32" t="s">
        <v>170</v>
      </c>
    </row>
    <row r="33" spans="1:13">
      <c r="A33" s="4">
        <v>41286</v>
      </c>
      <c r="B33" t="s">
        <v>33</v>
      </c>
      <c r="C33" t="s">
        <v>234</v>
      </c>
      <c r="D33" s="5" t="s">
        <v>287</v>
      </c>
      <c r="F33" t="s">
        <v>36</v>
      </c>
      <c r="G33" t="s">
        <v>38</v>
      </c>
      <c r="I33">
        <v>8</v>
      </c>
      <c r="K33" t="s">
        <v>170</v>
      </c>
    </row>
    <row r="34" spans="1:13">
      <c r="A34" s="4">
        <v>41286</v>
      </c>
      <c r="B34" t="s">
        <v>33</v>
      </c>
      <c r="C34" t="s">
        <v>235</v>
      </c>
      <c r="D34" s="5" t="s">
        <v>150</v>
      </c>
      <c r="F34" t="s">
        <v>36</v>
      </c>
      <c r="G34" t="s">
        <v>38</v>
      </c>
      <c r="I34">
        <v>1</v>
      </c>
      <c r="K34" t="s">
        <v>170</v>
      </c>
    </row>
    <row r="35" spans="1:13">
      <c r="A35" s="4">
        <v>41286</v>
      </c>
      <c r="B35" t="s">
        <v>33</v>
      </c>
      <c r="C35" t="s">
        <v>236</v>
      </c>
      <c r="D35" s="5" t="s">
        <v>151</v>
      </c>
      <c r="F35" t="s">
        <v>36</v>
      </c>
      <c r="G35" t="s">
        <v>38</v>
      </c>
      <c r="I35">
        <v>2</v>
      </c>
      <c r="K35" t="s">
        <v>170</v>
      </c>
    </row>
    <row r="36" spans="1:13">
      <c r="A36" s="4">
        <v>41286</v>
      </c>
      <c r="B36" t="s">
        <v>33</v>
      </c>
      <c r="C36" t="s">
        <v>237</v>
      </c>
      <c r="D36" s="5" t="s">
        <v>288</v>
      </c>
      <c r="F36" t="s">
        <v>36</v>
      </c>
      <c r="G36" t="s">
        <v>39</v>
      </c>
      <c r="I36">
        <v>1</v>
      </c>
      <c r="K36" t="s">
        <v>173</v>
      </c>
    </row>
    <row r="37" spans="1:13" ht="30">
      <c r="A37" s="4">
        <v>41286</v>
      </c>
      <c r="B37" t="s">
        <v>33</v>
      </c>
      <c r="C37" s="14" t="s">
        <v>93</v>
      </c>
      <c r="D37" s="15" t="s">
        <v>289</v>
      </c>
      <c r="E37" s="15"/>
      <c r="F37" t="s">
        <v>36</v>
      </c>
      <c r="G37" t="s">
        <v>39</v>
      </c>
      <c r="I37">
        <v>1</v>
      </c>
    </row>
    <row r="38" spans="1:13">
      <c r="A38" s="4">
        <v>41286</v>
      </c>
      <c r="B38" t="s">
        <v>33</v>
      </c>
      <c r="C38" t="s">
        <v>238</v>
      </c>
      <c r="D38" s="5" t="s">
        <v>290</v>
      </c>
      <c r="E38" s="5" t="s">
        <v>59</v>
      </c>
      <c r="F38" t="s">
        <v>36</v>
      </c>
      <c r="G38" t="s">
        <v>39</v>
      </c>
      <c r="I38">
        <v>1</v>
      </c>
      <c r="K38" t="s">
        <v>173</v>
      </c>
    </row>
    <row r="39" spans="1:13">
      <c r="A39" s="4">
        <v>41286</v>
      </c>
      <c r="B39" t="s">
        <v>33</v>
      </c>
      <c r="C39" t="s">
        <v>239</v>
      </c>
      <c r="D39" s="5" t="s">
        <v>291</v>
      </c>
      <c r="F39" t="s">
        <v>36</v>
      </c>
      <c r="G39" t="s">
        <v>39</v>
      </c>
      <c r="I39">
        <v>1</v>
      </c>
      <c r="K39" t="s">
        <v>173</v>
      </c>
    </row>
    <row r="40" spans="1:13">
      <c r="A40" s="4">
        <v>41286</v>
      </c>
      <c r="B40" t="s">
        <v>33</v>
      </c>
      <c r="C40" t="s">
        <v>240</v>
      </c>
      <c r="D40" s="5" t="s">
        <v>293</v>
      </c>
      <c r="F40" t="s">
        <v>36</v>
      </c>
      <c r="G40" t="s">
        <v>39</v>
      </c>
      <c r="I40">
        <v>2</v>
      </c>
      <c r="K40" t="s">
        <v>174</v>
      </c>
      <c r="L40" s="28" t="s">
        <v>253</v>
      </c>
      <c r="M40" s="29"/>
    </row>
    <row r="41" spans="1:13">
      <c r="A41" s="4"/>
      <c r="L41" s="30" t="s">
        <v>244</v>
      </c>
      <c r="M41" s="31">
        <f>COUNTIFS(K2:K52,"N TREE")</f>
        <v>26</v>
      </c>
    </row>
    <row r="42" spans="1:13">
      <c r="A42" s="4"/>
      <c r="L42" s="30" t="s">
        <v>245</v>
      </c>
      <c r="M42" s="31">
        <f>COUNTIFS(K2:K52,"E TREE")</f>
        <v>6</v>
      </c>
    </row>
    <row r="43" spans="1:13">
      <c r="C43" s="13" t="s">
        <v>241</v>
      </c>
      <c r="D43" s="5" t="s">
        <v>93</v>
      </c>
      <c r="L43" s="30" t="s">
        <v>246</v>
      </c>
      <c r="M43" s="31">
        <f>COUNTIFS(K2:K52,"N SHRUB")</f>
        <v>2</v>
      </c>
    </row>
    <row r="44" spans="1:13">
      <c r="A44" s="4">
        <v>41286</v>
      </c>
      <c r="B44" t="s">
        <v>33</v>
      </c>
      <c r="C44" t="s">
        <v>95</v>
      </c>
      <c r="D44" s="5" t="s">
        <v>294</v>
      </c>
      <c r="F44" t="s">
        <v>36</v>
      </c>
      <c r="G44" t="s">
        <v>39</v>
      </c>
      <c r="I44" t="s">
        <v>96</v>
      </c>
      <c r="K44" t="s">
        <v>174</v>
      </c>
      <c r="L44" s="30" t="s">
        <v>247</v>
      </c>
      <c r="M44" s="31">
        <f>COUNTIFS(K2:K52,"E SHRUB")</f>
        <v>4</v>
      </c>
    </row>
    <row r="45" spans="1:13">
      <c r="A45" s="4">
        <v>41286</v>
      </c>
      <c r="B45" t="s">
        <v>33</v>
      </c>
      <c r="C45" t="s">
        <v>97</v>
      </c>
      <c r="D45" s="5" t="s">
        <v>295</v>
      </c>
      <c r="F45" t="s">
        <v>36</v>
      </c>
      <c r="G45" t="s">
        <v>39</v>
      </c>
      <c r="I45">
        <v>1</v>
      </c>
      <c r="K45" t="s">
        <v>180</v>
      </c>
      <c r="L45" s="30" t="s">
        <v>249</v>
      </c>
      <c r="M45" s="31">
        <f>COUNTIFS(K3:K52,"N HERB")</f>
        <v>3</v>
      </c>
    </row>
    <row r="46" spans="1:13">
      <c r="A46" s="4">
        <v>41286</v>
      </c>
      <c r="B46" t="s">
        <v>33</v>
      </c>
      <c r="C46" t="s">
        <v>98</v>
      </c>
      <c r="D46" s="5" t="s">
        <v>296</v>
      </c>
      <c r="F46" t="s">
        <v>36</v>
      </c>
      <c r="G46" t="s">
        <v>39</v>
      </c>
      <c r="I46">
        <v>4</v>
      </c>
      <c r="K46" t="s">
        <v>174</v>
      </c>
      <c r="L46" s="30" t="s">
        <v>248</v>
      </c>
      <c r="M46" s="31">
        <f>COUNTIFS(K4:K52,"E HERB")</f>
        <v>1</v>
      </c>
    </row>
    <row r="47" spans="1:13" ht="30">
      <c r="A47" s="4">
        <v>41286</v>
      </c>
      <c r="B47" t="s">
        <v>33</v>
      </c>
      <c r="C47" t="s">
        <v>99</v>
      </c>
      <c r="D47" s="5" t="s">
        <v>297</v>
      </c>
      <c r="F47" t="s">
        <v>36</v>
      </c>
      <c r="G47" t="s">
        <v>39</v>
      </c>
      <c r="I47">
        <v>1</v>
      </c>
      <c r="K47" t="s">
        <v>181</v>
      </c>
      <c r="L47" s="30" t="s">
        <v>250</v>
      </c>
      <c r="M47" s="31">
        <f>COUNTIFS(K5:K52,"N VINE")</f>
        <v>1</v>
      </c>
    </row>
    <row r="48" spans="1:13">
      <c r="A48" s="4">
        <v>41286</v>
      </c>
      <c r="B48" t="s">
        <v>33</v>
      </c>
      <c r="C48" t="s">
        <v>100</v>
      </c>
      <c r="D48" s="5" t="s">
        <v>292</v>
      </c>
      <c r="F48" t="s">
        <v>36</v>
      </c>
      <c r="G48" t="s">
        <v>39</v>
      </c>
      <c r="I48" t="s">
        <v>101</v>
      </c>
      <c r="K48" t="s">
        <v>180</v>
      </c>
      <c r="L48" s="30" t="s">
        <v>251</v>
      </c>
      <c r="M48" s="31">
        <f>COUNTIFS(K6:K52,"E VINE")</f>
        <v>2</v>
      </c>
    </row>
    <row r="49" spans="1:13">
      <c r="A49" s="4">
        <v>41286</v>
      </c>
      <c r="B49" t="s">
        <v>33</v>
      </c>
      <c r="C49" t="s">
        <v>103</v>
      </c>
      <c r="D49" s="5" t="s">
        <v>298</v>
      </c>
      <c r="F49" t="s">
        <v>36</v>
      </c>
      <c r="G49" t="s">
        <v>39</v>
      </c>
      <c r="I49">
        <v>1</v>
      </c>
      <c r="K49" t="s">
        <v>174</v>
      </c>
      <c r="L49" s="30" t="s">
        <v>252</v>
      </c>
      <c r="M49" s="31">
        <f>COUNTIFS(K7:K52,"N FERN")</f>
        <v>1</v>
      </c>
    </row>
    <row r="50" spans="1:13">
      <c r="A50" s="4">
        <v>41286</v>
      </c>
      <c r="B50" t="s">
        <v>33</v>
      </c>
      <c r="C50" t="s">
        <v>104</v>
      </c>
      <c r="D50" s="5" t="s">
        <v>299</v>
      </c>
      <c r="F50" t="s">
        <v>36</v>
      </c>
      <c r="G50" t="s">
        <v>39</v>
      </c>
      <c r="I50">
        <v>3</v>
      </c>
      <c r="K50" t="s">
        <v>173</v>
      </c>
      <c r="L50" s="30" t="s">
        <v>254</v>
      </c>
      <c r="M50" s="31">
        <f>COUNTIFS(K8:K52,"E FERN")</f>
        <v>0</v>
      </c>
    </row>
    <row r="51" spans="1:13">
      <c r="A51" s="4">
        <v>41286</v>
      </c>
      <c r="B51" t="s">
        <v>33</v>
      </c>
      <c r="C51" t="s">
        <v>105</v>
      </c>
      <c r="D51" s="5" t="s">
        <v>300</v>
      </c>
      <c r="F51" t="s">
        <v>36</v>
      </c>
      <c r="G51" t="s">
        <v>39</v>
      </c>
      <c r="I51" t="s">
        <v>106</v>
      </c>
      <c r="K51" t="s">
        <v>175</v>
      </c>
      <c r="L51" s="30" t="s">
        <v>179</v>
      </c>
      <c r="M51" s="31">
        <f>COUNTIFS(K9:K52,"N GRASS")</f>
        <v>0</v>
      </c>
    </row>
    <row r="52" spans="1:13">
      <c r="A52" s="4">
        <v>41286</v>
      </c>
      <c r="B52" t="s">
        <v>33</v>
      </c>
      <c r="C52" t="s">
        <v>102</v>
      </c>
      <c r="D52" s="5" t="s">
        <v>301</v>
      </c>
      <c r="F52" t="s">
        <v>36</v>
      </c>
      <c r="G52" t="s">
        <v>39</v>
      </c>
      <c r="I52">
        <v>4</v>
      </c>
      <c r="K52" t="s">
        <v>173</v>
      </c>
      <c r="L52" s="32" t="s">
        <v>175</v>
      </c>
      <c r="M52" s="33">
        <f>COUNTIFS(K10:K52,"E GRASS")</f>
        <v>1</v>
      </c>
    </row>
    <row r="53" spans="1:13">
      <c r="A53" s="4"/>
      <c r="M53" s="1">
        <f>SUM(M41:M52)</f>
        <v>47</v>
      </c>
    </row>
    <row r="54" spans="1:13">
      <c r="C54" s="13" t="s">
        <v>141</v>
      </c>
      <c r="D54" s="5" t="s">
        <v>93</v>
      </c>
    </row>
    <row r="55" spans="1:13">
      <c r="A55" s="4">
        <v>41286</v>
      </c>
      <c r="B55" t="s">
        <v>33</v>
      </c>
      <c r="C55" t="s">
        <v>107</v>
      </c>
      <c r="D55" s="5" t="s">
        <v>138</v>
      </c>
      <c r="F55" t="s">
        <v>36</v>
      </c>
      <c r="G55" t="s">
        <v>39</v>
      </c>
      <c r="I55">
        <v>1</v>
      </c>
      <c r="K55" t="s">
        <v>174</v>
      </c>
      <c r="L55" s="28" t="s">
        <v>255</v>
      </c>
      <c r="M55" s="29"/>
    </row>
    <row r="56" spans="1:13">
      <c r="A56" s="4">
        <v>41286</v>
      </c>
      <c r="B56" t="s">
        <v>33</v>
      </c>
      <c r="C56" t="s">
        <v>142</v>
      </c>
      <c r="D56" s="5" t="s">
        <v>108</v>
      </c>
      <c r="F56" t="s">
        <v>36</v>
      </c>
      <c r="G56" t="s">
        <v>39</v>
      </c>
      <c r="I56" t="s">
        <v>109</v>
      </c>
      <c r="K56" t="s">
        <v>174</v>
      </c>
      <c r="L56" s="30" t="s">
        <v>244</v>
      </c>
      <c r="M56" s="31">
        <v>0</v>
      </c>
    </row>
    <row r="57" spans="1:13">
      <c r="A57" s="4">
        <v>41286</v>
      </c>
      <c r="B57" t="s">
        <v>33</v>
      </c>
      <c r="C57" t="s">
        <v>110</v>
      </c>
      <c r="D57" s="5" t="s">
        <v>139</v>
      </c>
      <c r="F57" t="s">
        <v>36</v>
      </c>
      <c r="G57" t="s">
        <v>39</v>
      </c>
      <c r="I57">
        <v>2</v>
      </c>
      <c r="K57" t="s">
        <v>173</v>
      </c>
      <c r="L57" s="30" t="s">
        <v>245</v>
      </c>
      <c r="M57" s="31">
        <v>1</v>
      </c>
    </row>
    <row r="58" spans="1:13">
      <c r="A58" s="4">
        <v>41286</v>
      </c>
      <c r="B58" t="s">
        <v>33</v>
      </c>
      <c r="C58" t="s">
        <v>105</v>
      </c>
      <c r="D58" s="5" t="s">
        <v>300</v>
      </c>
      <c r="F58" t="s">
        <v>36</v>
      </c>
      <c r="G58" t="s">
        <v>39</v>
      </c>
      <c r="I58" t="s">
        <v>111</v>
      </c>
      <c r="K58" t="s">
        <v>175</v>
      </c>
      <c r="L58" s="30" t="s">
        <v>246</v>
      </c>
      <c r="M58" s="31">
        <v>0</v>
      </c>
    </row>
    <row r="59" spans="1:13">
      <c r="A59" s="4">
        <v>41286</v>
      </c>
      <c r="B59" t="s">
        <v>33</v>
      </c>
      <c r="C59" t="s">
        <v>112</v>
      </c>
      <c r="D59" s="5" t="s">
        <v>140</v>
      </c>
      <c r="F59" t="s">
        <v>36</v>
      </c>
      <c r="G59" t="s">
        <v>39</v>
      </c>
      <c r="I59" t="s">
        <v>113</v>
      </c>
      <c r="K59" t="s">
        <v>180</v>
      </c>
      <c r="L59" s="30" t="s">
        <v>247</v>
      </c>
      <c r="M59" s="31">
        <v>2</v>
      </c>
    </row>
    <row r="60" spans="1:13">
      <c r="A60" s="4">
        <v>41286</v>
      </c>
      <c r="B60" t="s">
        <v>33</v>
      </c>
      <c r="C60" t="s">
        <v>100</v>
      </c>
      <c r="D60" s="5" t="s">
        <v>292</v>
      </c>
      <c r="F60" t="s">
        <v>36</v>
      </c>
      <c r="G60" t="s">
        <v>39</v>
      </c>
      <c r="I60">
        <v>4</v>
      </c>
      <c r="J60" t="s">
        <v>143</v>
      </c>
      <c r="K60" t="s">
        <v>180</v>
      </c>
      <c r="L60" s="30" t="s">
        <v>249</v>
      </c>
      <c r="M60" s="31">
        <v>0</v>
      </c>
    </row>
    <row r="61" spans="1:13">
      <c r="L61" s="30" t="s">
        <v>248</v>
      </c>
      <c r="M61" s="31">
        <v>0</v>
      </c>
    </row>
    <row r="62" spans="1:13" ht="51" customHeight="1">
      <c r="B62" s="21"/>
      <c r="C62" s="25" t="s">
        <v>273</v>
      </c>
      <c r="D62" s="26"/>
      <c r="E62" s="26"/>
      <c r="L62" s="30" t="s">
        <v>250</v>
      </c>
      <c r="M62" s="31">
        <v>0</v>
      </c>
    </row>
    <row r="63" spans="1:13">
      <c r="B63" s="21"/>
      <c r="C63" s="21"/>
      <c r="D63" s="26"/>
      <c r="E63" s="26"/>
      <c r="L63" s="30" t="s">
        <v>251</v>
      </c>
      <c r="M63" s="31">
        <v>2</v>
      </c>
    </row>
    <row r="64" spans="1:13">
      <c r="B64" s="21"/>
      <c r="C64" s="27"/>
      <c r="D64" s="26"/>
      <c r="E64" s="26"/>
      <c r="L64" s="30" t="s">
        <v>252</v>
      </c>
      <c r="M64" s="31">
        <v>0</v>
      </c>
    </row>
    <row r="65" spans="2:13">
      <c r="B65" s="21"/>
      <c r="C65" s="27"/>
      <c r="D65" s="26"/>
      <c r="E65" s="26"/>
      <c r="L65" s="30" t="s">
        <v>254</v>
      </c>
      <c r="M65" s="31">
        <v>0</v>
      </c>
    </row>
    <row r="66" spans="2:13">
      <c r="B66" s="21"/>
      <c r="C66" s="27"/>
      <c r="D66" s="26"/>
      <c r="E66" s="26"/>
      <c r="L66" s="30" t="s">
        <v>179</v>
      </c>
      <c r="M66" s="31">
        <v>0</v>
      </c>
    </row>
    <row r="67" spans="2:13">
      <c r="B67" s="21"/>
      <c r="C67" s="27"/>
      <c r="D67" s="26"/>
      <c r="E67" s="26"/>
      <c r="L67" s="32" t="s">
        <v>175</v>
      </c>
      <c r="M67" s="33">
        <v>1</v>
      </c>
    </row>
    <row r="68" spans="2:13">
      <c r="B68" s="21"/>
      <c r="C68" s="27"/>
      <c r="D68" s="26"/>
      <c r="E68" s="26"/>
      <c r="M68" s="1">
        <f>SUM(M56:M67)</f>
        <v>6</v>
      </c>
    </row>
    <row r="69" spans="2:13">
      <c r="B69" s="21"/>
      <c r="C69" s="27"/>
      <c r="D69" s="26"/>
      <c r="E69" s="26"/>
    </row>
    <row r="70" spans="2:13">
      <c r="B70" s="21"/>
      <c r="C70" s="27"/>
      <c r="D70" s="26"/>
      <c r="E70" s="26"/>
    </row>
    <row r="71" spans="2:13">
      <c r="B71" s="21"/>
      <c r="C71" s="27"/>
      <c r="D71" s="26"/>
      <c r="E71" s="26"/>
    </row>
  </sheetData>
  <sheetCalcPr fullCalcOnLoad="1"/>
  <phoneticPr fontId="11" type="noConversion"/>
  <pageMargins left="0.25" right="0.25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28"/>
  <sheetViews>
    <sheetView workbookViewId="0">
      <selection activeCell="F37" sqref="F37"/>
    </sheetView>
  </sheetViews>
  <sheetFormatPr baseColWidth="10" defaultColWidth="8.83203125" defaultRowHeight="15"/>
  <cols>
    <col min="1" max="1" width="28.5" bestFit="1" customWidth="1"/>
    <col min="3" max="3" width="27.6640625" bestFit="1" customWidth="1"/>
    <col min="4" max="4" width="28" bestFit="1" customWidth="1"/>
    <col min="5" max="5" width="5" bestFit="1" customWidth="1"/>
    <col min="6" max="10" width="3.6640625" bestFit="1" customWidth="1"/>
    <col min="11" max="11" width="7.5" bestFit="1" customWidth="1"/>
    <col min="12" max="12" width="15.5" customWidth="1"/>
  </cols>
  <sheetData>
    <row r="1" spans="1:12" s="5" customFormat="1" ht="117">
      <c r="A1" s="6" t="s">
        <v>11</v>
      </c>
      <c r="B1" s="6" t="s">
        <v>30</v>
      </c>
      <c r="C1" s="7" t="s">
        <v>14</v>
      </c>
      <c r="D1" s="7" t="s">
        <v>15</v>
      </c>
      <c r="E1" s="8" t="s">
        <v>13</v>
      </c>
      <c r="F1" s="8" t="s">
        <v>12</v>
      </c>
      <c r="G1" s="8" t="s">
        <v>199</v>
      </c>
      <c r="H1" s="8" t="s">
        <v>200</v>
      </c>
      <c r="I1" s="8" t="s">
        <v>29</v>
      </c>
      <c r="J1" s="8" t="s">
        <v>16</v>
      </c>
      <c r="K1" s="8" t="s">
        <v>41</v>
      </c>
      <c r="L1" s="6" t="s">
        <v>89</v>
      </c>
    </row>
    <row r="2" spans="1:12">
      <c r="A2" s="4">
        <v>41286</v>
      </c>
      <c r="B2" t="s">
        <v>33</v>
      </c>
      <c r="C2" s="9" t="s">
        <v>201</v>
      </c>
      <c r="D2" s="10" t="s">
        <v>202</v>
      </c>
      <c r="E2" s="11">
        <v>1</v>
      </c>
      <c r="F2" s="11" t="s">
        <v>38</v>
      </c>
      <c r="G2" s="11" t="s">
        <v>39</v>
      </c>
      <c r="H2" s="11"/>
      <c r="I2" s="11"/>
      <c r="J2" s="11" t="s">
        <v>40</v>
      </c>
      <c r="K2" t="s">
        <v>42</v>
      </c>
      <c r="L2" t="s">
        <v>90</v>
      </c>
    </row>
    <row r="3" spans="1:12">
      <c r="A3" s="4">
        <v>41286</v>
      </c>
      <c r="B3" t="s">
        <v>33</v>
      </c>
      <c r="C3" s="9" t="s">
        <v>203</v>
      </c>
      <c r="D3" s="10" t="s">
        <v>204</v>
      </c>
      <c r="E3" s="11" t="s">
        <v>205</v>
      </c>
      <c r="F3" s="11" t="s">
        <v>38</v>
      </c>
      <c r="G3" s="11" t="s">
        <v>39</v>
      </c>
      <c r="H3" s="11"/>
      <c r="I3" s="11"/>
      <c r="J3" s="11"/>
      <c r="K3" t="s">
        <v>42</v>
      </c>
      <c r="L3" t="s">
        <v>90</v>
      </c>
    </row>
    <row r="4" spans="1:12">
      <c r="A4" s="4">
        <v>41286</v>
      </c>
      <c r="B4" t="s">
        <v>33</v>
      </c>
      <c r="C4" s="20" t="s">
        <v>206</v>
      </c>
      <c r="D4" s="10" t="s">
        <v>207</v>
      </c>
      <c r="E4" s="11" t="s">
        <v>208</v>
      </c>
      <c r="F4" s="11" t="s">
        <v>38</v>
      </c>
      <c r="G4" s="11" t="s">
        <v>39</v>
      </c>
      <c r="H4" s="11"/>
      <c r="I4" s="11"/>
      <c r="J4" s="11"/>
      <c r="K4" t="s">
        <v>42</v>
      </c>
      <c r="L4" t="s">
        <v>90</v>
      </c>
    </row>
    <row r="5" spans="1:12">
      <c r="A5" s="4">
        <v>41286</v>
      </c>
      <c r="B5" t="s">
        <v>33</v>
      </c>
      <c r="C5" s="9" t="s">
        <v>209</v>
      </c>
      <c r="D5" s="10" t="s">
        <v>210</v>
      </c>
      <c r="E5" s="11" t="s">
        <v>211</v>
      </c>
      <c r="F5" s="11" t="s">
        <v>38</v>
      </c>
      <c r="G5" s="11" t="s">
        <v>39</v>
      </c>
      <c r="H5" s="11"/>
      <c r="I5" s="11"/>
      <c r="J5" s="11"/>
      <c r="K5" t="s">
        <v>42</v>
      </c>
      <c r="L5" t="s">
        <v>90</v>
      </c>
    </row>
    <row r="6" spans="1:12">
      <c r="A6" s="4">
        <v>41286</v>
      </c>
      <c r="B6" t="s">
        <v>33</v>
      </c>
      <c r="C6" s="9" t="s">
        <v>212</v>
      </c>
      <c r="D6" s="10" t="s">
        <v>213</v>
      </c>
      <c r="E6" s="11" t="s">
        <v>208</v>
      </c>
      <c r="F6" s="11" t="s">
        <v>38</v>
      </c>
      <c r="G6" s="11" t="s">
        <v>39</v>
      </c>
      <c r="H6" s="11"/>
      <c r="I6" s="11"/>
      <c r="J6" s="11"/>
      <c r="K6" t="s">
        <v>42</v>
      </c>
      <c r="L6" t="s">
        <v>90</v>
      </c>
    </row>
    <row r="7" spans="1:12">
      <c r="A7" s="4">
        <v>41286</v>
      </c>
      <c r="B7" t="s">
        <v>33</v>
      </c>
      <c r="C7" s="9" t="s">
        <v>214</v>
      </c>
      <c r="D7" s="10" t="s">
        <v>215</v>
      </c>
      <c r="E7" s="12" t="s">
        <v>216</v>
      </c>
      <c r="F7" s="11" t="s">
        <v>39</v>
      </c>
      <c r="G7" s="11" t="s">
        <v>39</v>
      </c>
      <c r="H7" s="11"/>
      <c r="I7" s="11"/>
      <c r="J7" s="11"/>
      <c r="K7" t="s">
        <v>42</v>
      </c>
      <c r="L7" t="s">
        <v>90</v>
      </c>
    </row>
    <row r="8" spans="1:12">
      <c r="A8" s="4">
        <v>41286</v>
      </c>
      <c r="B8" t="s">
        <v>33</v>
      </c>
      <c r="C8" s="9" t="s">
        <v>217</v>
      </c>
      <c r="D8" s="10" t="s">
        <v>218</v>
      </c>
      <c r="E8" s="11">
        <v>3</v>
      </c>
      <c r="F8" s="11" t="s">
        <v>38</v>
      </c>
      <c r="G8" s="11" t="s">
        <v>39</v>
      </c>
      <c r="H8" s="11"/>
      <c r="I8" s="11"/>
      <c r="J8" s="11" t="s">
        <v>40</v>
      </c>
      <c r="K8" t="s">
        <v>42</v>
      </c>
      <c r="L8" t="s">
        <v>90</v>
      </c>
    </row>
    <row r="9" spans="1:12">
      <c r="A9" s="4">
        <v>41286</v>
      </c>
      <c r="B9" t="s">
        <v>33</v>
      </c>
      <c r="C9" s="9" t="s">
        <v>219</v>
      </c>
      <c r="D9" s="10" t="s">
        <v>220</v>
      </c>
      <c r="E9" s="12" t="s">
        <v>216</v>
      </c>
      <c r="F9" s="11" t="s">
        <v>38</v>
      </c>
      <c r="G9" s="11" t="s">
        <v>39</v>
      </c>
      <c r="H9" s="11"/>
      <c r="I9" s="11"/>
      <c r="J9" s="11"/>
      <c r="K9" t="s">
        <v>42</v>
      </c>
      <c r="L9" t="s">
        <v>90</v>
      </c>
    </row>
    <row r="10" spans="1:12">
      <c r="A10" s="4">
        <v>41286</v>
      </c>
      <c r="B10" t="s">
        <v>33</v>
      </c>
      <c r="C10" s="9" t="s">
        <v>221</v>
      </c>
      <c r="D10" s="10" t="s">
        <v>60</v>
      </c>
      <c r="E10" s="11">
        <v>2</v>
      </c>
      <c r="F10" s="11" t="s">
        <v>38</v>
      </c>
      <c r="G10" s="11" t="s">
        <v>39</v>
      </c>
      <c r="H10" s="11"/>
      <c r="I10" s="11"/>
      <c r="J10" s="11"/>
      <c r="K10" t="s">
        <v>42</v>
      </c>
      <c r="L10" t="s">
        <v>90</v>
      </c>
    </row>
    <row r="11" spans="1:12">
      <c r="A11" s="4">
        <v>41286</v>
      </c>
      <c r="B11" t="s">
        <v>33</v>
      </c>
      <c r="C11" s="9" t="s">
        <v>61</v>
      </c>
      <c r="D11" s="10" t="s">
        <v>62</v>
      </c>
      <c r="E11" s="12" t="s">
        <v>216</v>
      </c>
      <c r="F11" s="11" t="s">
        <v>38</v>
      </c>
      <c r="G11" s="11" t="s">
        <v>39</v>
      </c>
      <c r="H11" s="11"/>
      <c r="I11" s="11"/>
      <c r="J11" s="11"/>
      <c r="K11" t="s">
        <v>43</v>
      </c>
      <c r="L11" t="s">
        <v>91</v>
      </c>
    </row>
    <row r="12" spans="1:12">
      <c r="A12" s="4">
        <v>41286</v>
      </c>
      <c r="B12" t="s">
        <v>33</v>
      </c>
      <c r="C12" s="9" t="s">
        <v>63</v>
      </c>
      <c r="D12" s="10" t="s">
        <v>64</v>
      </c>
      <c r="E12" s="11">
        <v>2</v>
      </c>
      <c r="F12" s="11" t="s">
        <v>38</v>
      </c>
      <c r="G12" s="11" t="s">
        <v>39</v>
      </c>
      <c r="H12" s="11"/>
      <c r="I12" s="11"/>
      <c r="J12" s="11"/>
      <c r="K12" t="s">
        <v>43</v>
      </c>
      <c r="L12" t="s">
        <v>91</v>
      </c>
    </row>
    <row r="13" spans="1:12">
      <c r="A13" s="4">
        <v>41286</v>
      </c>
      <c r="B13" t="s">
        <v>33</v>
      </c>
      <c r="C13" s="9" t="s">
        <v>65</v>
      </c>
      <c r="D13" s="10" t="s">
        <v>66</v>
      </c>
      <c r="E13" s="11">
        <v>1</v>
      </c>
      <c r="F13" s="11" t="s">
        <v>38</v>
      </c>
      <c r="G13" s="11" t="s">
        <v>39</v>
      </c>
      <c r="H13" s="11"/>
      <c r="I13" s="11"/>
      <c r="J13" s="11"/>
      <c r="K13" t="s">
        <v>43</v>
      </c>
      <c r="L13" t="s">
        <v>91</v>
      </c>
    </row>
    <row r="14" spans="1:12">
      <c r="A14" s="4">
        <v>41286</v>
      </c>
      <c r="B14" t="s">
        <v>33</v>
      </c>
      <c r="C14" s="9" t="s">
        <v>67</v>
      </c>
      <c r="D14" s="10" t="s">
        <v>68</v>
      </c>
      <c r="E14" s="12" t="s">
        <v>216</v>
      </c>
      <c r="F14" s="11" t="s">
        <v>38</v>
      </c>
      <c r="G14" s="11" t="s">
        <v>39</v>
      </c>
      <c r="H14" s="11"/>
      <c r="I14" s="11"/>
      <c r="J14" s="11"/>
      <c r="K14" t="s">
        <v>43</v>
      </c>
      <c r="L14" t="s">
        <v>91</v>
      </c>
    </row>
    <row r="15" spans="1:12">
      <c r="A15" s="4">
        <v>41286</v>
      </c>
      <c r="B15" t="s">
        <v>33</v>
      </c>
      <c r="C15" s="9" t="s">
        <v>69</v>
      </c>
      <c r="D15" s="10" t="s">
        <v>70</v>
      </c>
      <c r="E15" s="11">
        <v>3</v>
      </c>
      <c r="F15" s="11" t="s">
        <v>38</v>
      </c>
      <c r="G15" s="11" t="s">
        <v>38</v>
      </c>
      <c r="H15" s="11" t="s">
        <v>71</v>
      </c>
      <c r="I15" s="11"/>
      <c r="J15" s="11"/>
      <c r="K15" t="s">
        <v>42</v>
      </c>
      <c r="L15" t="s">
        <v>90</v>
      </c>
    </row>
    <row r="16" spans="1:12">
      <c r="A16" s="4">
        <v>41286</v>
      </c>
      <c r="B16" t="s">
        <v>33</v>
      </c>
      <c r="C16" s="9" t="s">
        <v>72</v>
      </c>
      <c r="D16" s="10" t="s">
        <v>73</v>
      </c>
      <c r="E16" s="11" t="s">
        <v>51</v>
      </c>
      <c r="F16" s="11" t="s">
        <v>38</v>
      </c>
      <c r="G16" s="11" t="s">
        <v>39</v>
      </c>
      <c r="H16" s="11"/>
      <c r="I16" s="11"/>
      <c r="J16" s="11"/>
      <c r="K16" t="s">
        <v>43</v>
      </c>
      <c r="L16" t="s">
        <v>91</v>
      </c>
    </row>
    <row r="17" spans="1:12">
      <c r="A17" s="4">
        <v>41286</v>
      </c>
      <c r="B17" t="s">
        <v>33</v>
      </c>
      <c r="C17" s="9" t="s">
        <v>74</v>
      </c>
      <c r="D17" s="10" t="s">
        <v>75</v>
      </c>
      <c r="E17" s="12" t="s">
        <v>216</v>
      </c>
      <c r="F17" s="11" t="s">
        <v>38</v>
      </c>
      <c r="G17" s="11" t="s">
        <v>39</v>
      </c>
      <c r="H17" s="11"/>
      <c r="I17" s="11"/>
      <c r="J17" s="11"/>
      <c r="K17" t="s">
        <v>42</v>
      </c>
      <c r="L17" t="s">
        <v>90</v>
      </c>
    </row>
    <row r="18" spans="1:12">
      <c r="A18" s="4">
        <v>41286</v>
      </c>
      <c r="B18" t="s">
        <v>33</v>
      </c>
      <c r="C18" s="20" t="s">
        <v>76</v>
      </c>
      <c r="D18" t="s">
        <v>77</v>
      </c>
      <c r="E18" s="12" t="s">
        <v>216</v>
      </c>
      <c r="F18" s="11" t="s">
        <v>38</v>
      </c>
      <c r="G18" s="11" t="s">
        <v>39</v>
      </c>
      <c r="H18" s="11"/>
      <c r="I18" s="11"/>
      <c r="J18" s="11"/>
      <c r="K18" t="s">
        <v>52</v>
      </c>
      <c r="L18" t="s">
        <v>90</v>
      </c>
    </row>
    <row r="19" spans="1:12">
      <c r="A19" s="4">
        <v>41286</v>
      </c>
      <c r="B19" t="s">
        <v>33</v>
      </c>
      <c r="C19" s="9" t="s">
        <v>78</v>
      </c>
      <c r="D19" s="10" t="s">
        <v>79</v>
      </c>
      <c r="E19" s="11">
        <v>2</v>
      </c>
      <c r="F19" s="11" t="s">
        <v>38</v>
      </c>
      <c r="G19" s="11" t="s">
        <v>38</v>
      </c>
      <c r="H19" s="11" t="s">
        <v>80</v>
      </c>
      <c r="I19" s="11"/>
      <c r="J19" s="11"/>
      <c r="K19" t="s">
        <v>42</v>
      </c>
      <c r="L19" t="s">
        <v>92</v>
      </c>
    </row>
    <row r="20" spans="1:12">
      <c r="A20" s="4">
        <v>41286</v>
      </c>
      <c r="B20" t="s">
        <v>33</v>
      </c>
      <c r="C20" s="9" t="s">
        <v>81</v>
      </c>
      <c r="D20" s="10" t="s">
        <v>82</v>
      </c>
      <c r="E20" s="11">
        <v>3</v>
      </c>
      <c r="F20" s="11" t="s">
        <v>38</v>
      </c>
      <c r="G20" s="11" t="s">
        <v>39</v>
      </c>
      <c r="H20" s="11"/>
      <c r="I20" s="11"/>
      <c r="J20" s="11" t="s">
        <v>40</v>
      </c>
      <c r="K20" t="s">
        <v>43</v>
      </c>
      <c r="L20" t="s">
        <v>91</v>
      </c>
    </row>
    <row r="21" spans="1:12">
      <c r="A21" s="4">
        <v>41286</v>
      </c>
      <c r="B21" t="s">
        <v>33</v>
      </c>
      <c r="C21" s="9" t="s">
        <v>83</v>
      </c>
      <c r="D21" s="10" t="s">
        <v>84</v>
      </c>
      <c r="E21" s="11">
        <v>1</v>
      </c>
      <c r="F21" s="11" t="s">
        <v>38</v>
      </c>
      <c r="G21" s="11" t="s">
        <v>39</v>
      </c>
      <c r="H21" s="11"/>
      <c r="I21" s="11"/>
      <c r="J21" s="11"/>
      <c r="K21" t="s">
        <v>53</v>
      </c>
      <c r="L21" t="s">
        <v>92</v>
      </c>
    </row>
    <row r="22" spans="1:12">
      <c r="A22" s="4">
        <v>41286</v>
      </c>
      <c r="B22" t="s">
        <v>33</v>
      </c>
      <c r="C22" s="9" t="s">
        <v>85</v>
      </c>
      <c r="D22" s="10" t="s">
        <v>86</v>
      </c>
      <c r="E22" s="11">
        <v>3</v>
      </c>
      <c r="F22" s="11" t="s">
        <v>38</v>
      </c>
      <c r="G22" s="11" t="s">
        <v>39</v>
      </c>
      <c r="H22" s="11"/>
      <c r="I22" s="11"/>
      <c r="J22" s="11"/>
      <c r="K22" t="s">
        <v>42</v>
      </c>
      <c r="L22" t="s">
        <v>92</v>
      </c>
    </row>
    <row r="23" spans="1:12">
      <c r="A23" s="4" t="s">
        <v>274</v>
      </c>
      <c r="B23">
        <v>46</v>
      </c>
      <c r="C23" s="9"/>
      <c r="D23" s="10"/>
      <c r="E23" s="11"/>
      <c r="F23" s="11"/>
      <c r="G23" s="11"/>
      <c r="H23" s="11"/>
      <c r="I23" s="11"/>
      <c r="J23" s="11"/>
    </row>
    <row r="24" spans="1:12">
      <c r="A24" s="4" t="s">
        <v>277</v>
      </c>
      <c r="B24">
        <v>5</v>
      </c>
      <c r="C24" s="9"/>
      <c r="D24" s="10"/>
      <c r="E24" s="11"/>
      <c r="F24" s="11"/>
      <c r="G24" s="11"/>
      <c r="H24" s="11"/>
      <c r="I24" s="11"/>
      <c r="J24" s="11"/>
    </row>
    <row r="25" spans="1:12">
      <c r="A25" s="4" t="s">
        <v>275</v>
      </c>
      <c r="B25">
        <v>20</v>
      </c>
      <c r="C25" s="9"/>
      <c r="D25" s="10"/>
      <c r="E25" s="11"/>
      <c r="F25" s="11"/>
      <c r="G25" s="11"/>
      <c r="H25" s="11"/>
      <c r="I25" s="11"/>
      <c r="J25" s="11"/>
    </row>
    <row r="26" spans="1:12">
      <c r="A26" s="4" t="s">
        <v>276</v>
      </c>
      <c r="B26">
        <v>1</v>
      </c>
      <c r="C26" s="9"/>
      <c r="D26" s="10"/>
      <c r="E26" s="11"/>
      <c r="F26" s="11"/>
      <c r="G26" s="11"/>
      <c r="H26" s="11"/>
      <c r="I26" s="11"/>
      <c r="J26" s="11"/>
    </row>
    <row r="27" spans="1:12">
      <c r="C27" s="9"/>
      <c r="D27" s="10"/>
      <c r="E27" s="11"/>
      <c r="F27" s="11"/>
      <c r="G27" s="10"/>
      <c r="H27" s="10"/>
      <c r="I27" s="11"/>
      <c r="J27" s="11"/>
    </row>
    <row r="28" spans="1:12">
      <c r="A28" s="4">
        <v>41286</v>
      </c>
      <c r="B28" t="s">
        <v>33</v>
      </c>
      <c r="C28" s="9" t="s">
        <v>87</v>
      </c>
      <c r="D28" s="10" t="s">
        <v>88</v>
      </c>
      <c r="E28" s="11">
        <v>1</v>
      </c>
      <c r="F28" s="11" t="s">
        <v>38</v>
      </c>
      <c r="G28" s="11" t="s">
        <v>39</v>
      </c>
      <c r="H28" s="10"/>
      <c r="J28" s="11" t="s">
        <v>40</v>
      </c>
    </row>
  </sheetData>
  <sheetCalcPr fullCalcOnLoad="1"/>
  <phoneticPr fontId="11" type="noConversion"/>
  <pageMargins left="0.25" right="0.25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Baseline Data</vt:lpstr>
      <vt:lpstr>BioCondition</vt:lpstr>
      <vt:lpstr>Vegetation</vt:lpstr>
      <vt:lpstr>Birds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Damien Madden</cp:lastModifiedBy>
  <cp:lastPrinted>2015-06-03T10:21:08Z</cp:lastPrinted>
  <dcterms:created xsi:type="dcterms:W3CDTF">2012-12-14T22:05:40Z</dcterms:created>
  <dcterms:modified xsi:type="dcterms:W3CDTF">2016-04-01T04:57:53Z</dcterms:modified>
</cp:coreProperties>
</file>